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95" tabRatio="727" activeTab="0"/>
  </bookViews>
  <sheets>
    <sheet name="広島市総体" sheetId="1" r:id="rId1"/>
    <sheet name="市総体個票" sheetId="2" r:id="rId2"/>
  </sheets>
  <externalReferences>
    <externalReference r:id="rId5"/>
  </externalReferences>
  <definedNames>
    <definedName name="_xlfn.IFERROR" hidden="1">#NAME?</definedName>
    <definedName name="_xlfn.IFNA" hidden="1">#NAME?</definedName>
    <definedName name="_xlnm.Print_Area" localSheetId="0">'広島市総体'!$A$2:$Q$134</definedName>
    <definedName name="_xlnm.Print_Area" localSheetId="1">'市総体個票'!$A$3:$R$58</definedName>
    <definedName name="県選個票" localSheetId="0">'[1]県選申込'!$S:$AC</definedName>
    <definedName name="県選個票">#REF!</definedName>
    <definedName name="県総体個票">#REF!</definedName>
    <definedName name="市新人個票" localSheetId="0">'[1]広島市新人'!$V:$AG</definedName>
    <definedName name="市新人個票">#REF!</definedName>
    <definedName name="市選個票" localSheetId="0">'[1]広島市選手権'!$V:$AG</definedName>
    <definedName name="市選個票">#REF!</definedName>
    <definedName name="市総体個票" localSheetId="0">'広島市総体'!$V:$AG</definedName>
    <definedName name="市総体個票">#REF!</definedName>
    <definedName name="市陸協">'[1]市陸協記録会'!$O$6:$X$65</definedName>
    <definedName name="女" localSheetId="0">'[1]選手登録'!$F$104:$X$183</definedName>
    <definedName name="女">#REF!</definedName>
    <definedName name="男" localSheetId="0">'[1]選手登録'!$F$17:$X$96</definedName>
    <definedName name="男">#REF!</definedName>
    <definedName name="通信個票" localSheetId="0">'[1]通信申込'!$S:$AC</definedName>
    <definedName name="通信個票">#REF!</definedName>
    <definedName name="登録" localSheetId="0">'[1]選手登録'!$Z:$AK</definedName>
    <definedName name="登録">#REF!</definedName>
    <definedName name="年回" localSheetId="0">'[1]選手登録'!$AM:$AU</definedName>
    <definedName name="年回">#REF!</definedName>
  </definedNames>
  <calcPr fullCalcOnLoad="1"/>
</workbook>
</file>

<file path=xl/sharedStrings.xml><?xml version="1.0" encoding="utf-8"?>
<sst xmlns="http://schemas.openxmlformats.org/spreadsheetml/2006/main" count="406" uniqueCount="116">
  <si>
    <t>学年</t>
  </si>
  <si>
    <t>学校名</t>
  </si>
  <si>
    <t>種　目</t>
  </si>
  <si>
    <t>登録ナンバー</t>
  </si>
  <si>
    <t>フ　　リ　　ガ　　ナ</t>
  </si>
  <si>
    <t>選　　　手　　　名</t>
  </si>
  <si>
    <t>記　録</t>
  </si>
  <si>
    <t>学校ﾅﾝﾊﾞｰ</t>
  </si>
  <si>
    <t>電話番号</t>
  </si>
  <si>
    <t>学校</t>
  </si>
  <si>
    <t>記録</t>
  </si>
  <si>
    <t>市総体陸上　３</t>
  </si>
  <si>
    <t>区</t>
  </si>
  <si>
    <t>番</t>
  </si>
  <si>
    <t>１年</t>
  </si>
  <si>
    <t>ｵｰﾌﾟﾝ</t>
  </si>
  <si>
    <t>合計</t>
  </si>
  <si>
    <t>男</t>
  </si>
  <si>
    <t>ﾅﾝﾊﾞｰ</t>
  </si>
  <si>
    <t>女</t>
  </si>
  <si>
    <t>正　　　　選　　　　手</t>
  </si>
  <si>
    <t>補　　　員</t>
  </si>
  <si>
    <t>高　学　年　男　子</t>
  </si>
  <si>
    <t>走高跳</t>
  </si>
  <si>
    <t>棒高跳</t>
  </si>
  <si>
    <t>走幅跳</t>
  </si>
  <si>
    <t>砲丸投</t>
  </si>
  <si>
    <t>１　年　男　子</t>
  </si>
  <si>
    <t>オープン男子</t>
  </si>
  <si>
    <t>大会参加人数</t>
  </si>
  <si>
    <t>男子</t>
  </si>
  <si>
    <t>女子</t>
  </si>
  <si>
    <t>広島市中学校体育連盟会長　様</t>
  </si>
  <si>
    <t>月</t>
  </si>
  <si>
    <t>日</t>
  </si>
  <si>
    <t>上記の通り、標記大会に出場することを認め、参加申し込みをいたします。</t>
  </si>
  <si>
    <t>また、本大会プログラム作成及び成績上位者の報道発表並びにHPにおける</t>
  </si>
  <si>
    <t>学　校　名</t>
  </si>
  <si>
    <t>学校長名</t>
  </si>
  <si>
    <t>印</t>
  </si>
  <si>
    <t>監督氏名</t>
  </si>
  <si>
    <t>審判員氏名</t>
  </si>
  <si>
    <t>住　　　所</t>
  </si>
  <si>
    <t>引率者の特例</t>
  </si>
  <si>
    <t>市総体陸上　４</t>
  </si>
  <si>
    <t>高　学　年　女　子</t>
  </si>
  <si>
    <t>１　年　女　子</t>
  </si>
  <si>
    <t>オープン女子</t>
  </si>
  <si>
    <t>氏　　名 ・ 年</t>
  </si>
  <si>
    <t>学校名</t>
  </si>
  <si>
    <t>選手名、学年、学校名等の個人情報の記載についての本人及び保護者の</t>
  </si>
  <si>
    <t>同意を得ています。</t>
  </si>
  <si>
    <t>種　　目</t>
  </si>
  <si>
    <t>審判資格</t>
  </si>
  <si>
    <t>１００ｍ</t>
  </si>
  <si>
    <t>２００ｍ</t>
  </si>
  <si>
    <t>８００ｍ</t>
  </si>
  <si>
    <t>３０００ｍ</t>
  </si>
  <si>
    <t>市大会負担金</t>
  </si>
  <si>
    <t>１１０ｍＨ</t>
  </si>
  <si>
    <t>４００ｍＲ</t>
  </si>
  <si>
    <t>１５００ｍ</t>
  </si>
  <si>
    <t>１００ｍＨ</t>
  </si>
  <si>
    <t>８０ｍＨ</t>
  </si>
  <si>
    <t>高学年</t>
  </si>
  <si>
    <t>記　録</t>
  </si>
  <si>
    <t>職名</t>
  </si>
  <si>
    <t/>
  </si>
  <si>
    <t>　　　　　４×１００ｍＲ</t>
  </si>
  <si>
    <r>
      <t>※広島市中学総体</t>
    </r>
    <r>
      <rPr>
        <b/>
        <sz val="14"/>
        <color indexed="9"/>
        <rFont val="ＭＳ Ｐゴシック"/>
        <family val="3"/>
      </rPr>
      <t>の入力用シートです。下の申込一覧の</t>
    </r>
    <r>
      <rPr>
        <b/>
        <u val="single"/>
        <sz val="14"/>
        <color indexed="43"/>
        <rFont val="ＭＳ Ｐゴシック"/>
        <family val="3"/>
      </rPr>
      <t>薄黄色セル部分</t>
    </r>
    <r>
      <rPr>
        <b/>
        <sz val="14"/>
        <color indexed="9"/>
        <rFont val="ＭＳ Ｐゴシック"/>
        <family val="3"/>
      </rPr>
      <t>に必要事項を入力し印刷します。</t>
    </r>
    <r>
      <rPr>
        <b/>
        <sz val="14"/>
        <color indexed="49"/>
        <rFont val="ＭＳ Ｐゴシック"/>
        <family val="3"/>
      </rPr>
      <t>個票処理は市総体個票のシートで行います。</t>
    </r>
  </si>
  <si>
    <t>校長</t>
  </si>
  <si>
    <t>教頭</t>
  </si>
  <si>
    <t>申込一覧の薄黄色の部分に必要事項を入力します。</t>
  </si>
  <si>
    <t>主幹教諭</t>
  </si>
  <si>
    <t>※他のセルは触らないこと！</t>
  </si>
  <si>
    <t>教諭</t>
  </si>
  <si>
    <t>学校名</t>
  </si>
  <si>
    <r>
      <t>注意！　下の</t>
    </r>
    <r>
      <rPr>
        <b/>
        <sz val="14"/>
        <color indexed="11"/>
        <rFont val="ＭＳ Ｐゴシック"/>
        <family val="3"/>
      </rPr>
      <t>緑色</t>
    </r>
    <r>
      <rPr>
        <b/>
        <sz val="14"/>
        <color indexed="13"/>
        <rFont val="ＭＳ Ｐゴシック"/>
        <family val="3"/>
      </rPr>
      <t>の枠は触らないように！！</t>
    </r>
  </si>
  <si>
    <t>部活動指導員</t>
  </si>
  <si>
    <t>連番</t>
  </si>
  <si>
    <t>資格</t>
  </si>
  <si>
    <t>性別</t>
  </si>
  <si>
    <t>№</t>
  </si>
  <si>
    <t>名前</t>
  </si>
  <si>
    <t>ﾌﾘｶﾞﾅ</t>
  </si>
  <si>
    <t>出場種目</t>
  </si>
  <si>
    <t>出場記録</t>
  </si>
  <si>
    <t>所属</t>
  </si>
  <si>
    <t>ﾅﾝﾊﾞｰ</t>
  </si>
  <si>
    <t>高学年</t>
  </si>
  <si>
    <t>１年</t>
  </si>
  <si>
    <t>補欠</t>
  </si>
  <si>
    <t>ｵｰﾌﾟﾝ</t>
  </si>
  <si>
    <t>延べ</t>
  </si>
  <si>
    <t>種　　目</t>
  </si>
  <si>
    <t>１００ｍ</t>
  </si>
  <si>
    <t>２００ｍ</t>
  </si>
  <si>
    <t>４００ｍ</t>
  </si>
  <si>
    <t>公認</t>
  </si>
  <si>
    <t>未公認</t>
  </si>
  <si>
    <t>無</t>
  </si>
  <si>
    <t>有</t>
  </si>
  <si>
    <t>学校名</t>
  </si>
  <si>
    <t>種　　目</t>
  </si>
  <si>
    <t>８００ｍ</t>
  </si>
  <si>
    <t>１５００ｍ</t>
  </si>
  <si>
    <t>合計</t>
  </si>
  <si>
    <t>１００ｍH</t>
  </si>
  <si>
    <t>走高跳</t>
  </si>
  <si>
    <t>走幅跳</t>
  </si>
  <si>
    <t>砲丸投</t>
  </si>
  <si>
    <t>市総体陸上　５</t>
  </si>
  <si>
    <t>学校名</t>
  </si>
  <si>
    <t>高男</t>
  </si>
  <si>
    <t>男女合計</t>
  </si>
  <si>
    <t>１００ｍH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</si>
</sst>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m&quot;月&quot;"/>
    <numFmt numFmtId="178" formatCode="#&quot;  月&quot;"/>
    <numFmt numFmtId="179" formatCode="#&quot; 日&quot;"/>
    <numFmt numFmtId="180" formatCode="##&quot; 名&quot;"/>
    <numFmt numFmtId="181" formatCode="0.00_ 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.5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sz val="11"/>
      <color indexed="13"/>
      <name val="ＭＳ Ｐゴシック"/>
      <family val="3"/>
    </font>
    <font>
      <sz val="6"/>
      <color indexed="9"/>
      <name val="ＭＳ Ｐ明朝"/>
      <family val="1"/>
    </font>
    <font>
      <b/>
      <sz val="14"/>
      <color indexed="13"/>
      <name val="ＭＳ Ｐゴシック"/>
      <family val="3"/>
    </font>
    <font>
      <b/>
      <sz val="14"/>
      <color indexed="9"/>
      <name val="ＭＳ Ｐゴシック"/>
      <family val="3"/>
    </font>
    <font>
      <b/>
      <u val="single"/>
      <sz val="14"/>
      <color indexed="43"/>
      <name val="ＭＳ Ｐゴシック"/>
      <family val="3"/>
    </font>
    <font>
      <b/>
      <sz val="14"/>
      <color indexed="49"/>
      <name val="ＭＳ Ｐゴシック"/>
      <family val="3"/>
    </font>
    <font>
      <b/>
      <sz val="11"/>
      <color indexed="10"/>
      <name val="ＭＳ Ｐゴシック"/>
      <family val="3"/>
    </font>
    <font>
      <sz val="24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1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  <font>
      <sz val="11"/>
      <color rgb="FFFFFF00"/>
      <name val="ＭＳ Ｐゴシック"/>
      <family val="3"/>
    </font>
    <font>
      <sz val="6"/>
      <color theme="0"/>
      <name val="ＭＳ Ｐ明朝"/>
      <family val="1"/>
    </font>
    <font>
      <b/>
      <sz val="14"/>
      <color rgb="FFFFFF00"/>
      <name val="ＭＳ Ｐゴシック"/>
      <family val="3"/>
    </font>
    <font>
      <b/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66FF99"/>
        <bgColor indexed="64"/>
      </patternFill>
    </fill>
  </fills>
  <borders count="1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ash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ashed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ashed"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tted"/>
      <right>
        <color indexed="63"/>
      </right>
      <top>
        <color indexed="63"/>
      </top>
      <bottom style="dashed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double">
        <color rgb="FFFF0000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dashed"/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dashed"/>
      <diagonal style="thin">
        <color indexed="8"/>
      </diagonal>
    </border>
    <border diagonalUp="1">
      <left style="thin">
        <color indexed="8"/>
      </left>
      <right style="medium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ashed"/>
      <bottom style="thin">
        <color indexed="8"/>
      </bottom>
    </border>
    <border>
      <left>
        <color indexed="63"/>
      </left>
      <right>
        <color indexed="63"/>
      </right>
      <top style="dashed"/>
      <bottom style="thin">
        <color indexed="8"/>
      </bottom>
    </border>
    <border>
      <left>
        <color indexed="63"/>
      </left>
      <right style="medium">
        <color indexed="8"/>
      </right>
      <top style="dashed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ashed"/>
    </border>
    <border>
      <left>
        <color indexed="63"/>
      </left>
      <right>
        <color indexed="63"/>
      </right>
      <top style="thin">
        <color indexed="8"/>
      </top>
      <bottom style="dashed"/>
    </border>
    <border>
      <left>
        <color indexed="63"/>
      </left>
      <right style="medium">
        <color indexed="8"/>
      </right>
      <top style="thin">
        <color indexed="8"/>
      </top>
      <bottom style="dashed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otted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rgb="FFFF000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18" fillId="0" borderId="0">
      <alignment/>
      <protection/>
    </xf>
    <xf numFmtId="0" fontId="64" fillId="32" borderId="0" applyNumberFormat="0" applyBorder="0" applyAlignment="0" applyProtection="0"/>
  </cellStyleXfs>
  <cellXfs count="346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6" fillId="33" borderId="10" xfId="0" applyFont="1" applyFill="1" applyBorder="1" applyAlignment="1" applyProtection="1">
      <alignment vertical="center"/>
      <protection hidden="1"/>
    </xf>
    <xf numFmtId="0" fontId="6" fillId="33" borderId="11" xfId="0" applyFont="1" applyFill="1" applyBorder="1" applyAlignment="1" applyProtection="1">
      <alignment vertical="center"/>
      <protection hidden="1"/>
    </xf>
    <xf numFmtId="0" fontId="6" fillId="33" borderId="12" xfId="0" applyFont="1" applyFill="1" applyBorder="1" applyAlignment="1" applyProtection="1">
      <alignment vertical="center"/>
      <protection hidden="1"/>
    </xf>
    <xf numFmtId="0" fontId="6" fillId="34" borderId="10" xfId="0" applyFont="1" applyFill="1" applyBorder="1" applyAlignment="1" applyProtection="1">
      <alignment vertical="center"/>
      <protection hidden="1"/>
    </xf>
    <xf numFmtId="0" fontId="6" fillId="34" borderId="11" xfId="0" applyFont="1" applyFill="1" applyBorder="1" applyAlignment="1" applyProtection="1">
      <alignment vertical="center"/>
      <protection hidden="1"/>
    </xf>
    <xf numFmtId="0" fontId="6" fillId="34" borderId="12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65" fillId="0" borderId="0" xfId="0" applyFont="1" applyFill="1" applyBorder="1" applyAlignment="1" applyProtection="1">
      <alignment vertical="top" textRotation="255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9" fillId="0" borderId="14" xfId="0" applyFont="1" applyFill="1" applyBorder="1" applyAlignment="1" applyProtection="1">
      <alignment vertical="center"/>
      <protection hidden="1"/>
    </xf>
    <xf numFmtId="0" fontId="9" fillId="0" borderId="13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8" fillId="0" borderId="13" xfId="0" applyFont="1" applyFill="1" applyBorder="1" applyAlignment="1" applyProtection="1">
      <alignment vertical="center"/>
      <protection hidden="1"/>
    </xf>
    <xf numFmtId="0" fontId="9" fillId="0" borderId="15" xfId="0" applyFont="1" applyFill="1" applyBorder="1" applyAlignment="1" applyProtection="1">
      <alignment vertical="center"/>
      <protection hidden="1"/>
    </xf>
    <xf numFmtId="0" fontId="9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10" fillId="0" borderId="17" xfId="0" applyFont="1" applyFill="1" applyBorder="1" applyAlignment="1" applyProtection="1">
      <alignment vertical="center"/>
      <protection hidden="1"/>
    </xf>
    <xf numFmtId="0" fontId="9" fillId="0" borderId="18" xfId="0" applyFont="1" applyFill="1" applyBorder="1" applyAlignment="1" applyProtection="1">
      <alignment vertical="center"/>
      <protection hidden="1"/>
    </xf>
    <xf numFmtId="0" fontId="6" fillId="0" borderId="17" xfId="0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vertical="center"/>
      <protection hidden="1"/>
    </xf>
    <xf numFmtId="0" fontId="9" fillId="0" borderId="20" xfId="0" applyFont="1" applyFill="1" applyBorder="1" applyAlignment="1" applyProtection="1">
      <alignment vertical="center"/>
      <protection hidden="1"/>
    </xf>
    <xf numFmtId="0" fontId="9" fillId="0" borderId="21" xfId="0" applyFont="1" applyFill="1" applyBorder="1" applyAlignment="1" applyProtection="1">
      <alignment vertical="center"/>
      <protection hidden="1"/>
    </xf>
    <xf numFmtId="0" fontId="9" fillId="0" borderId="22" xfId="0" applyFont="1" applyFill="1" applyBorder="1" applyAlignment="1" applyProtection="1">
      <alignment vertical="center"/>
      <protection hidden="1"/>
    </xf>
    <xf numFmtId="0" fontId="6" fillId="0" borderId="23" xfId="0" applyFont="1" applyFill="1" applyBorder="1" applyAlignment="1" applyProtection="1">
      <alignment vertical="center"/>
      <protection hidden="1"/>
    </xf>
    <xf numFmtId="0" fontId="17" fillId="0" borderId="24" xfId="0" applyFont="1" applyFill="1" applyBorder="1" applyAlignment="1" applyProtection="1">
      <alignment horizontal="center" vertical="center"/>
      <protection hidden="1"/>
    </xf>
    <xf numFmtId="0" fontId="17" fillId="0" borderId="25" xfId="0" applyFont="1" applyFill="1" applyBorder="1" applyAlignment="1" applyProtection="1">
      <alignment horizontal="center" vertical="center"/>
      <protection hidden="1"/>
    </xf>
    <xf numFmtId="0" fontId="17" fillId="0" borderId="26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textRotation="255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3" fillId="0" borderId="37" xfId="0" applyFont="1" applyFill="1" applyBorder="1" applyAlignment="1" applyProtection="1">
      <alignment vertical="center"/>
      <protection locked="0"/>
    </xf>
    <xf numFmtId="0" fontId="0" fillId="0" borderId="38" xfId="0" applyFont="1" applyFill="1" applyBorder="1" applyAlignment="1" applyProtection="1">
      <alignment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14" fillId="0" borderId="42" xfId="0" applyFont="1" applyFill="1" applyBorder="1" applyAlignment="1" applyProtection="1">
      <alignment horizontal="center" vertical="center"/>
      <protection locked="0"/>
    </xf>
    <xf numFmtId="0" fontId="14" fillId="0" borderId="43" xfId="0" applyFont="1" applyFill="1" applyBorder="1" applyAlignment="1" applyProtection="1">
      <alignment horizontal="center" vertical="center"/>
      <protection hidden="1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 applyProtection="1">
      <alignment horizontal="right" vertical="center"/>
      <protection hidden="1" locked="0"/>
    </xf>
    <xf numFmtId="0" fontId="0" fillId="0" borderId="46" xfId="0" applyFont="1" applyFill="1" applyBorder="1" applyAlignment="1" applyProtection="1">
      <alignment horizontal="right" vertical="center"/>
      <protection hidden="1" locked="0"/>
    </xf>
    <xf numFmtId="0" fontId="0" fillId="0" borderId="46" xfId="0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Alignment="1" applyProtection="1">
      <alignment horizontal="center"/>
      <protection locked="0"/>
    </xf>
    <xf numFmtId="0" fontId="14" fillId="0" borderId="39" xfId="0" applyFont="1" applyFill="1" applyBorder="1" applyAlignment="1" applyProtection="1">
      <alignment horizontal="center" vertical="center" shrinkToFit="1"/>
      <protection locked="0"/>
    </xf>
    <xf numFmtId="0" fontId="14" fillId="0" borderId="47" xfId="0" applyFont="1" applyFill="1" applyBorder="1" applyAlignment="1" applyProtection="1">
      <alignment horizontal="center" vertical="center" shrinkToFit="1"/>
      <protection locked="0"/>
    </xf>
    <xf numFmtId="0" fontId="14" fillId="0" borderId="48" xfId="0" applyFont="1" applyFill="1" applyBorder="1" applyAlignment="1" applyProtection="1">
      <alignment horizontal="center" vertical="center" shrinkToFit="1"/>
      <protection locked="0"/>
    </xf>
    <xf numFmtId="0" fontId="14" fillId="0" borderId="49" xfId="0" applyFont="1" applyFill="1" applyBorder="1" applyAlignment="1" applyProtection="1">
      <alignment horizontal="center" vertical="center" shrinkToFit="1"/>
      <protection locked="0"/>
    </xf>
    <xf numFmtId="0" fontId="14" fillId="0" borderId="50" xfId="0" applyFont="1" applyFill="1" applyBorder="1" applyAlignment="1" applyProtection="1">
      <alignment horizontal="center" vertical="center" shrinkToFit="1"/>
      <protection locked="0"/>
    </xf>
    <xf numFmtId="0" fontId="14" fillId="0" borderId="51" xfId="0" applyFont="1" applyFill="1" applyBorder="1" applyAlignment="1" applyProtection="1">
      <alignment horizontal="center" vertical="center" shrinkToFit="1"/>
      <protection locked="0"/>
    </xf>
    <xf numFmtId="0" fontId="14" fillId="0" borderId="52" xfId="0" applyFont="1" applyFill="1" applyBorder="1" applyAlignment="1" applyProtection="1">
      <alignment horizontal="center" vertical="center" shrinkToFit="1"/>
      <protection locked="0"/>
    </xf>
    <xf numFmtId="0" fontId="14" fillId="0" borderId="53" xfId="0" applyFont="1" applyFill="1" applyBorder="1" applyAlignment="1" applyProtection="1">
      <alignment horizontal="center" vertical="center" shrinkToFit="1"/>
      <protection locked="0"/>
    </xf>
    <xf numFmtId="0" fontId="14" fillId="0" borderId="54" xfId="0" applyFont="1" applyFill="1" applyBorder="1" applyAlignment="1" applyProtection="1">
      <alignment horizontal="center" vertical="center" shrinkToFit="1"/>
      <protection locked="0"/>
    </xf>
    <xf numFmtId="0" fontId="14" fillId="0" borderId="55" xfId="0" applyFont="1" applyFill="1" applyBorder="1" applyAlignment="1" applyProtection="1">
      <alignment horizontal="center" vertical="center" shrinkToFit="1"/>
      <protection locked="0"/>
    </xf>
    <xf numFmtId="0" fontId="14" fillId="0" borderId="56" xfId="0" applyFont="1" applyFill="1" applyBorder="1" applyAlignment="1" applyProtection="1">
      <alignment horizontal="center" vertical="center" shrinkToFit="1"/>
      <protection locked="0"/>
    </xf>
    <xf numFmtId="0" fontId="66" fillId="0" borderId="0" xfId="0" applyFont="1" applyFill="1" applyBorder="1" applyAlignment="1">
      <alignment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6" fillId="0" borderId="59" xfId="0" applyFont="1" applyFill="1" applyBorder="1" applyAlignment="1" applyProtection="1">
      <alignment vertical="center"/>
      <protection hidden="1"/>
    </xf>
    <xf numFmtId="0" fontId="14" fillId="0" borderId="39" xfId="0" applyFont="1" applyFill="1" applyBorder="1" applyAlignment="1">
      <alignment horizontal="center" vertical="center"/>
    </xf>
    <xf numFmtId="0" fontId="14" fillId="0" borderId="39" xfId="0" applyFont="1" applyFill="1" applyBorder="1" applyAlignment="1" applyProtection="1">
      <alignment horizontal="center" vertical="center"/>
      <protection hidden="1"/>
    </xf>
    <xf numFmtId="0" fontId="14" fillId="0" borderId="60" xfId="0" applyFont="1" applyFill="1" applyBorder="1" applyAlignment="1">
      <alignment horizontal="center" vertical="center"/>
    </xf>
    <xf numFmtId="0" fontId="14" fillId="0" borderId="61" xfId="0" applyFont="1" applyFill="1" applyBorder="1" applyAlignment="1" applyProtection="1">
      <alignment horizontal="center" vertical="center"/>
      <protection hidden="1"/>
    </xf>
    <xf numFmtId="0" fontId="14" fillId="0" borderId="49" xfId="0" applyFont="1" applyFill="1" applyBorder="1" applyAlignment="1" applyProtection="1">
      <alignment horizontal="center" vertical="center"/>
      <protection hidden="1"/>
    </xf>
    <xf numFmtId="0" fontId="14" fillId="0" borderId="43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14" fillId="0" borderId="62" xfId="0" applyFont="1" applyFill="1" applyBorder="1" applyAlignment="1" applyProtection="1">
      <alignment horizontal="center" vertical="center" shrinkToFit="1"/>
      <protection locked="0"/>
    </xf>
    <xf numFmtId="0" fontId="14" fillId="0" borderId="63" xfId="0" applyFont="1" applyFill="1" applyBorder="1" applyAlignment="1" applyProtection="1">
      <alignment horizontal="center" vertical="center" shrinkToFit="1"/>
      <protection locked="0"/>
    </xf>
    <xf numFmtId="0" fontId="14" fillId="0" borderId="64" xfId="0" applyFont="1" applyFill="1" applyBorder="1" applyAlignment="1" applyProtection="1">
      <alignment horizontal="center" vertical="center" shrinkToFit="1"/>
      <protection locked="0"/>
    </xf>
    <xf numFmtId="0" fontId="14" fillId="0" borderId="65" xfId="0" applyFont="1" applyFill="1" applyBorder="1" applyAlignment="1" applyProtection="1">
      <alignment horizontal="center" vertical="center" shrinkToFit="1"/>
      <protection locked="0"/>
    </xf>
    <xf numFmtId="0" fontId="14" fillId="0" borderId="66" xfId="0" applyFont="1" applyFill="1" applyBorder="1" applyAlignment="1" applyProtection="1">
      <alignment horizontal="center" vertical="center" shrinkToFit="1"/>
      <protection locked="0"/>
    </xf>
    <xf numFmtId="0" fontId="0" fillId="0" borderId="37" xfId="0" applyFont="1" applyFill="1" applyBorder="1" applyAlignment="1" applyProtection="1">
      <alignment horizontal="center" vertical="center" shrinkToFit="1"/>
      <protection locked="0"/>
    </xf>
    <xf numFmtId="0" fontId="15" fillId="0" borderId="67" xfId="0" applyFont="1" applyFill="1" applyBorder="1" applyAlignment="1" applyProtection="1">
      <alignment horizontal="center" vertical="center" shrinkToFit="1"/>
      <protection locked="0"/>
    </xf>
    <xf numFmtId="0" fontId="15" fillId="0" borderId="68" xfId="0" applyFont="1" applyFill="1" applyBorder="1" applyAlignment="1" applyProtection="1">
      <alignment horizontal="center" vertical="center" shrinkToFit="1"/>
      <protection locked="0"/>
    </xf>
    <xf numFmtId="0" fontId="0" fillId="0" borderId="45" xfId="0" applyFont="1" applyFill="1" applyBorder="1" applyAlignment="1" applyProtection="1">
      <alignment horizontal="center" vertical="center"/>
      <protection hidden="1"/>
    </xf>
    <xf numFmtId="0" fontId="0" fillId="0" borderId="45" xfId="0" applyFont="1" applyFill="1" applyBorder="1" applyAlignment="1" applyProtection="1">
      <alignment horizontal="center" vertical="center"/>
      <protection locked="0"/>
    </xf>
    <xf numFmtId="180" fontId="16" fillId="0" borderId="69" xfId="0" applyNumberFormat="1" applyFont="1" applyFill="1" applyBorder="1" applyAlignment="1" applyProtection="1">
      <alignment horizontal="right" vertical="center"/>
      <protection hidden="1" locked="0"/>
    </xf>
    <xf numFmtId="0" fontId="16" fillId="0" borderId="70" xfId="0" applyFont="1" applyFill="1" applyBorder="1" applyAlignment="1" applyProtection="1">
      <alignment horizontal="right" vertical="center"/>
      <protection hidden="1" locked="0"/>
    </xf>
    <xf numFmtId="0" fontId="12" fillId="0" borderId="0" xfId="0" applyFont="1" applyFill="1" applyAlignment="1" applyProtection="1">
      <alignment vertical="center"/>
      <protection locked="0"/>
    </xf>
    <xf numFmtId="49" fontId="14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67" xfId="0" applyFont="1" applyFill="1" applyBorder="1" applyAlignment="1" applyProtection="1">
      <alignment horizontal="center" vertical="center" shrinkToFit="1"/>
      <protection hidden="1"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49" fontId="1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14" fillId="0" borderId="67" xfId="0" applyFont="1" applyFill="1" applyBorder="1" applyAlignment="1" applyProtection="1">
      <alignment horizontal="center" vertical="center" shrinkToFit="1"/>
      <protection locked="0"/>
    </xf>
    <xf numFmtId="0" fontId="14" fillId="0" borderId="38" xfId="0" applyFont="1" applyFill="1" applyBorder="1" applyAlignment="1" applyProtection="1">
      <alignment horizontal="center" vertical="center" shrinkToFit="1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14" fillId="0" borderId="38" xfId="0" applyFont="1" applyFill="1" applyBorder="1" applyAlignment="1" applyProtection="1">
      <alignment horizontal="left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16" fillId="0" borderId="37" xfId="0" applyFont="1" applyFill="1" applyBorder="1" applyAlignment="1" applyProtection="1">
      <alignment horizontal="center" vertical="center"/>
      <protection locked="0"/>
    </xf>
    <xf numFmtId="0" fontId="16" fillId="0" borderId="38" xfId="0" applyFont="1" applyFill="1" applyBorder="1" applyAlignment="1" applyProtection="1">
      <alignment horizontal="center" vertical="center"/>
      <protection locked="0"/>
    </xf>
    <xf numFmtId="0" fontId="15" fillId="0" borderId="38" xfId="0" applyFont="1" applyFill="1" applyBorder="1" applyAlignment="1" applyProtection="1">
      <alignment horizontal="center" vertical="center" shrinkToFit="1"/>
      <protection hidden="1" locked="0"/>
    </xf>
    <xf numFmtId="0" fontId="0" fillId="0" borderId="77" xfId="0" applyFont="1" applyFill="1" applyBorder="1" applyAlignment="1">
      <alignment horizontal="right" vertical="center" shrinkToFit="1"/>
    </xf>
    <xf numFmtId="0" fontId="0" fillId="0" borderId="53" xfId="0" applyFont="1" applyFill="1" applyBorder="1" applyAlignment="1">
      <alignment horizontal="right" vertical="center" shrinkToFit="1"/>
    </xf>
    <xf numFmtId="0" fontId="14" fillId="0" borderId="49" xfId="0" applyFont="1" applyFill="1" applyBorder="1" applyAlignment="1" applyProtection="1">
      <alignment horizontal="center" vertical="center" shrinkToFit="1"/>
      <protection hidden="1"/>
    </xf>
    <xf numFmtId="0" fontId="14" fillId="0" borderId="77" xfId="0" applyFont="1" applyFill="1" applyBorder="1" applyAlignment="1" applyProtection="1">
      <alignment horizontal="center" vertical="center" shrinkToFit="1"/>
      <protection hidden="1"/>
    </xf>
    <xf numFmtId="0" fontId="14" fillId="0" borderId="76" xfId="0" applyFont="1" applyFill="1" applyBorder="1" applyAlignment="1" applyProtection="1">
      <alignment horizontal="center" vertical="center" shrinkToFit="1"/>
      <protection hidden="1"/>
    </xf>
    <xf numFmtId="0" fontId="14" fillId="0" borderId="53" xfId="0" applyFont="1" applyFill="1" applyBorder="1" applyAlignment="1" applyProtection="1">
      <alignment horizontal="center" vertical="center" shrinkToFit="1"/>
      <protection hidden="1"/>
    </xf>
    <xf numFmtId="0" fontId="0" fillId="0" borderId="78" xfId="0" applyFont="1" applyFill="1" applyBorder="1" applyAlignment="1" applyProtection="1">
      <alignment horizontal="center" vertical="center"/>
      <protection hidden="1" locked="0"/>
    </xf>
    <xf numFmtId="0" fontId="0" fillId="0" borderId="79" xfId="0" applyFont="1" applyFill="1" applyBorder="1" applyAlignment="1" applyProtection="1">
      <alignment horizontal="center" vertical="center"/>
      <protection hidden="1" locked="0"/>
    </xf>
    <xf numFmtId="0" fontId="0" fillId="0" borderId="80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14" fillId="0" borderId="81" xfId="0" applyFont="1" applyFill="1" applyBorder="1" applyAlignment="1">
      <alignment horizontal="center" vertical="center"/>
    </xf>
    <xf numFmtId="0" fontId="14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right" vertical="center" shrinkToFit="1"/>
    </xf>
    <xf numFmtId="0" fontId="0" fillId="0" borderId="51" xfId="0" applyFont="1" applyFill="1" applyBorder="1" applyAlignment="1">
      <alignment horizontal="right" vertical="center" shrinkToFit="1"/>
    </xf>
    <xf numFmtId="0" fontId="14" fillId="0" borderId="39" xfId="0" applyFont="1" applyFill="1" applyBorder="1" applyAlignment="1" applyProtection="1">
      <alignment horizontal="center" vertical="center" shrinkToFit="1"/>
      <protection hidden="1"/>
    </xf>
    <xf numFmtId="0" fontId="14" fillId="0" borderId="83" xfId="0" applyFont="1" applyFill="1" applyBorder="1" applyAlignment="1" applyProtection="1">
      <alignment horizontal="center" vertical="center" shrinkToFit="1"/>
      <protection hidden="1"/>
    </xf>
    <xf numFmtId="0" fontId="14" fillId="0" borderId="38" xfId="0" applyFont="1" applyFill="1" applyBorder="1" applyAlignment="1" applyProtection="1">
      <alignment horizontal="center" vertical="center" shrinkToFit="1"/>
      <protection hidden="1"/>
    </xf>
    <xf numFmtId="0" fontId="14" fillId="0" borderId="51" xfId="0" applyFont="1" applyFill="1" applyBorder="1" applyAlignment="1" applyProtection="1">
      <alignment horizontal="center" vertical="center" shrinkToFit="1"/>
      <protection hidden="1"/>
    </xf>
    <xf numFmtId="0" fontId="14" fillId="0" borderId="50" xfId="0" applyFont="1" applyFill="1" applyBorder="1" applyAlignment="1" applyProtection="1">
      <alignment horizontal="center" vertical="center" shrinkToFit="1"/>
      <protection hidden="1"/>
    </xf>
    <xf numFmtId="0" fontId="14" fillId="0" borderId="84" xfId="0" applyFont="1" applyFill="1" applyBorder="1" applyAlignment="1" applyProtection="1">
      <alignment horizontal="center" vertical="center" shrinkToFit="1"/>
      <protection hidden="1"/>
    </xf>
    <xf numFmtId="0" fontId="14" fillId="0" borderId="85" xfId="0" applyFont="1" applyFill="1" applyBorder="1" applyAlignment="1" applyProtection="1">
      <alignment horizontal="center" vertical="center" shrinkToFit="1"/>
      <protection hidden="1"/>
    </xf>
    <xf numFmtId="0" fontId="14" fillId="0" borderId="86" xfId="0" applyFont="1" applyFill="1" applyBorder="1" applyAlignment="1" applyProtection="1">
      <alignment horizontal="center" vertical="center" shrinkToFit="1"/>
      <protection hidden="1"/>
    </xf>
    <xf numFmtId="0" fontId="14" fillId="0" borderId="48" xfId="0" applyFont="1" applyFill="1" applyBorder="1" applyAlignment="1" applyProtection="1">
      <alignment horizontal="center" vertical="center" shrinkToFit="1"/>
      <protection hidden="1"/>
    </xf>
    <xf numFmtId="0" fontId="14" fillId="0" borderId="87" xfId="0" applyFont="1" applyFill="1" applyBorder="1" applyAlignment="1" applyProtection="1">
      <alignment horizontal="center" vertical="center" shrinkToFit="1"/>
      <protection hidden="1"/>
    </xf>
    <xf numFmtId="0" fontId="14" fillId="0" borderId="88" xfId="0" applyFont="1" applyFill="1" applyBorder="1" applyAlignment="1" applyProtection="1">
      <alignment horizontal="center" vertical="center" shrinkToFit="1"/>
      <protection hidden="1"/>
    </xf>
    <xf numFmtId="0" fontId="14" fillId="0" borderId="89" xfId="0" applyFont="1" applyFill="1" applyBorder="1" applyAlignment="1" applyProtection="1">
      <alignment horizontal="center" vertical="center" shrinkToFit="1"/>
      <protection hidden="1"/>
    </xf>
    <xf numFmtId="0" fontId="14" fillId="0" borderId="77" xfId="0" applyFont="1" applyFill="1" applyBorder="1" applyAlignment="1">
      <alignment horizontal="center" vertical="center" shrinkToFit="1"/>
    </xf>
    <xf numFmtId="0" fontId="14" fillId="0" borderId="76" xfId="0" applyFont="1" applyFill="1" applyBorder="1" applyAlignment="1">
      <alignment horizontal="center" vertical="center" shrinkToFit="1"/>
    </xf>
    <xf numFmtId="0" fontId="14" fillId="0" borderId="90" xfId="0" applyFont="1" applyFill="1" applyBorder="1" applyAlignment="1">
      <alignment horizontal="center" vertical="center" shrinkToFit="1"/>
    </xf>
    <xf numFmtId="0" fontId="2" fillId="0" borderId="91" xfId="0" applyFont="1" applyFill="1" applyBorder="1" applyAlignment="1">
      <alignment horizontal="center" vertical="center" textRotation="255" shrinkToFit="1"/>
    </xf>
    <xf numFmtId="0" fontId="2" fillId="0" borderId="92" xfId="0" applyFont="1" applyFill="1" applyBorder="1" applyAlignment="1">
      <alignment horizontal="center" vertical="center" textRotation="255" shrinkToFit="1"/>
    </xf>
    <xf numFmtId="0" fontId="2" fillId="0" borderId="93" xfId="0" applyFont="1" applyFill="1" applyBorder="1" applyAlignment="1">
      <alignment horizontal="center" vertical="center" textRotation="255" shrinkToFit="1"/>
    </xf>
    <xf numFmtId="0" fontId="2" fillId="0" borderId="94" xfId="0" applyFont="1" applyFill="1" applyBorder="1" applyAlignment="1">
      <alignment horizontal="center" vertical="center" textRotation="255" shrinkToFit="1"/>
    </xf>
    <xf numFmtId="0" fontId="2" fillId="0" borderId="95" xfId="0" applyFont="1" applyFill="1" applyBorder="1" applyAlignment="1">
      <alignment horizontal="center" vertical="center" textRotation="255" shrinkToFit="1"/>
    </xf>
    <xf numFmtId="0" fontId="2" fillId="0" borderId="96" xfId="0" applyFont="1" applyFill="1" applyBorder="1" applyAlignment="1">
      <alignment horizontal="center" vertical="center" textRotation="255" shrinkToFit="1"/>
    </xf>
    <xf numFmtId="0" fontId="0" fillId="0" borderId="97" xfId="0" applyFont="1" applyFill="1" applyBorder="1" applyAlignment="1">
      <alignment horizontal="right" vertical="center" shrinkToFit="1"/>
    </xf>
    <xf numFmtId="0" fontId="0" fillId="0" borderId="35" xfId="0" applyFont="1" applyFill="1" applyBorder="1" applyAlignment="1">
      <alignment horizontal="right" vertical="center" shrinkToFit="1"/>
    </xf>
    <xf numFmtId="0" fontId="14" fillId="0" borderId="29" xfId="0" applyFont="1" applyFill="1" applyBorder="1" applyAlignment="1" applyProtection="1">
      <alignment horizontal="center" vertical="center" shrinkToFit="1"/>
      <protection hidden="1"/>
    </xf>
    <xf numFmtId="0" fontId="14" fillId="0" borderId="97" xfId="0" applyFont="1" applyFill="1" applyBorder="1" applyAlignment="1" applyProtection="1">
      <alignment horizontal="center" vertical="center" shrinkToFit="1"/>
      <protection hidden="1"/>
    </xf>
    <xf numFmtId="0" fontId="14" fillId="0" borderId="34" xfId="0" applyFont="1" applyFill="1" applyBorder="1" applyAlignment="1" applyProtection="1">
      <alignment horizontal="center" vertical="center" shrinkToFit="1"/>
      <protection hidden="1"/>
    </xf>
    <xf numFmtId="0" fontId="14" fillId="0" borderId="35" xfId="0" applyFont="1" applyFill="1" applyBorder="1" applyAlignment="1" applyProtection="1">
      <alignment horizontal="center" vertical="center" shrinkToFit="1"/>
      <protection hidden="1"/>
    </xf>
    <xf numFmtId="0" fontId="0" fillId="0" borderId="83" xfId="0" applyFill="1" applyBorder="1" applyAlignment="1">
      <alignment horizontal="right" vertical="center" shrinkToFit="1"/>
    </xf>
    <xf numFmtId="0" fontId="14" fillId="0" borderId="98" xfId="0" applyFont="1" applyFill="1" applyBorder="1" applyAlignment="1">
      <alignment horizontal="center" vertical="center" shrinkToFit="1"/>
    </xf>
    <xf numFmtId="0" fontId="14" fillId="0" borderId="99" xfId="0" applyFont="1" applyFill="1" applyBorder="1" applyAlignment="1">
      <alignment horizontal="center" vertical="center" shrinkToFit="1"/>
    </xf>
    <xf numFmtId="0" fontId="14" fillId="0" borderId="100" xfId="0" applyFont="1" applyFill="1" applyBorder="1" applyAlignment="1">
      <alignment horizontal="center" vertical="center" shrinkToFit="1"/>
    </xf>
    <xf numFmtId="0" fontId="14" fillId="0" borderId="83" xfId="0" applyFont="1" applyFill="1" applyBorder="1" applyAlignment="1">
      <alignment horizontal="center" vertical="center" shrinkToFit="1"/>
    </xf>
    <xf numFmtId="0" fontId="14" fillId="0" borderId="38" xfId="0" applyFont="1" applyFill="1" applyBorder="1" applyAlignment="1">
      <alignment horizontal="center" vertical="center" shrinkToFit="1"/>
    </xf>
    <xf numFmtId="0" fontId="14" fillId="0" borderId="101" xfId="0" applyFont="1" applyFill="1" applyBorder="1" applyAlignment="1">
      <alignment horizontal="center" vertical="center" shrinkToFit="1"/>
    </xf>
    <xf numFmtId="0" fontId="14" fillId="0" borderId="47" xfId="0" applyFont="1" applyFill="1" applyBorder="1" applyAlignment="1" applyProtection="1">
      <alignment horizontal="center" vertical="center" shrinkToFit="1"/>
      <protection hidden="1"/>
    </xf>
    <xf numFmtId="0" fontId="14" fillId="0" borderId="102" xfId="0" applyFont="1" applyFill="1" applyBorder="1" applyAlignment="1">
      <alignment horizontal="center" vertical="center" shrinkToFit="1"/>
    </xf>
    <xf numFmtId="0" fontId="14" fillId="0" borderId="103" xfId="0" applyFont="1" applyFill="1" applyBorder="1" applyAlignment="1">
      <alignment horizontal="center" vertical="center" shrinkToFit="1"/>
    </xf>
    <xf numFmtId="0" fontId="14" fillId="0" borderId="104" xfId="0" applyFont="1" applyFill="1" applyBorder="1" applyAlignment="1">
      <alignment horizontal="center" vertical="center" shrinkToFit="1"/>
    </xf>
    <xf numFmtId="0" fontId="14" fillId="0" borderId="90" xfId="0" applyFont="1" applyFill="1" applyBorder="1" applyAlignment="1" applyProtection="1">
      <alignment horizontal="center" vertical="center" shrinkToFit="1"/>
      <protection hidden="1"/>
    </xf>
    <xf numFmtId="0" fontId="2" fillId="0" borderId="105" xfId="0" applyFont="1" applyFill="1" applyBorder="1" applyAlignment="1">
      <alignment horizontal="center" vertical="center" textRotation="255" shrinkToFit="1"/>
    </xf>
    <xf numFmtId="0" fontId="2" fillId="0" borderId="106" xfId="0" applyFont="1" applyFill="1" applyBorder="1" applyAlignment="1">
      <alignment horizontal="center" vertical="center" textRotation="255" shrinkToFit="1"/>
    </xf>
    <xf numFmtId="0" fontId="0" fillId="0" borderId="107" xfId="0" applyFont="1" applyFill="1" applyBorder="1" applyAlignment="1">
      <alignment horizontal="right" vertical="center" shrinkToFit="1"/>
    </xf>
    <xf numFmtId="0" fontId="0" fillId="0" borderId="73" xfId="0" applyFont="1" applyFill="1" applyBorder="1" applyAlignment="1">
      <alignment horizontal="right" vertical="center" shrinkToFit="1"/>
    </xf>
    <xf numFmtId="0" fontId="14" fillId="0" borderId="107" xfId="0" applyFont="1" applyFill="1" applyBorder="1" applyAlignment="1">
      <alignment horizontal="center" vertical="center" shrinkToFit="1"/>
    </xf>
    <xf numFmtId="0" fontId="14" fillId="0" borderId="37" xfId="0" applyFont="1" applyFill="1" applyBorder="1" applyAlignment="1">
      <alignment horizontal="center" vertical="center" shrinkToFit="1"/>
    </xf>
    <xf numFmtId="0" fontId="14" fillId="0" borderId="108" xfId="0" applyFont="1" applyFill="1" applyBorder="1" applyAlignment="1">
      <alignment horizontal="center" vertical="center" shrinkToFit="1"/>
    </xf>
    <xf numFmtId="0" fontId="14" fillId="0" borderId="98" xfId="0" applyFont="1" applyFill="1" applyBorder="1" applyAlignment="1" applyProtection="1">
      <alignment horizontal="center" vertical="center" shrinkToFit="1"/>
      <protection hidden="1"/>
    </xf>
    <xf numFmtId="0" fontId="14" fillId="0" borderId="99" xfId="0" applyFont="1" applyFill="1" applyBorder="1" applyAlignment="1" applyProtection="1">
      <alignment horizontal="center" vertical="center" shrinkToFit="1"/>
      <protection hidden="1"/>
    </xf>
    <xf numFmtId="0" fontId="14" fillId="0" borderId="100" xfId="0" applyFont="1" applyFill="1" applyBorder="1" applyAlignment="1" applyProtection="1">
      <alignment horizontal="center" vertical="center" shrinkToFit="1"/>
      <protection hidden="1"/>
    </xf>
    <xf numFmtId="0" fontId="14" fillId="0" borderId="101" xfId="0" applyFont="1" applyFill="1" applyBorder="1" applyAlignment="1" applyProtection="1">
      <alignment horizontal="center" vertical="center" shrinkToFit="1"/>
      <protection hidden="1"/>
    </xf>
    <xf numFmtId="0" fontId="0" fillId="0" borderId="109" xfId="0" applyFont="1" applyFill="1" applyBorder="1" applyAlignment="1">
      <alignment horizontal="right" vertical="center" shrinkToFit="1"/>
    </xf>
    <xf numFmtId="0" fontId="0" fillId="0" borderId="71" xfId="0" applyFont="1" applyFill="1" applyBorder="1" applyAlignment="1">
      <alignment horizontal="right" vertical="center" shrinkToFit="1"/>
    </xf>
    <xf numFmtId="0" fontId="14" fillId="0" borderId="102" xfId="0" applyFont="1" applyFill="1" applyBorder="1" applyAlignment="1" applyProtection="1">
      <alignment horizontal="center" vertical="center" shrinkToFit="1"/>
      <protection hidden="1"/>
    </xf>
    <xf numFmtId="0" fontId="14" fillId="0" borderId="103" xfId="0" applyFont="1" applyFill="1" applyBorder="1" applyAlignment="1" applyProtection="1">
      <alignment horizontal="center" vertical="center" shrinkToFit="1"/>
      <protection hidden="1"/>
    </xf>
    <xf numFmtId="0" fontId="14" fillId="0" borderId="104" xfId="0" applyFont="1" applyFill="1" applyBorder="1" applyAlignment="1" applyProtection="1">
      <alignment horizontal="center" vertical="center" shrinkToFit="1"/>
      <protection hidden="1"/>
    </xf>
    <xf numFmtId="0" fontId="14" fillId="0" borderId="77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83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101" xfId="0" applyFont="1" applyFill="1" applyBorder="1" applyAlignment="1">
      <alignment horizontal="center" vertical="center" shrinkToFit="1"/>
    </xf>
    <xf numFmtId="0" fontId="0" fillId="0" borderId="112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5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17" xfId="0" applyFont="1" applyFill="1" applyBorder="1" applyAlignment="1" applyProtection="1">
      <alignment horizontal="center" vertical="center"/>
      <protection locked="0"/>
    </xf>
    <xf numFmtId="0" fontId="14" fillId="0" borderId="118" xfId="0" applyFont="1" applyFill="1" applyBorder="1" applyAlignment="1" applyProtection="1">
      <alignment horizontal="center" vertical="center"/>
      <protection locked="0"/>
    </xf>
    <xf numFmtId="0" fontId="14" fillId="0" borderId="42" xfId="0" applyFont="1" applyFill="1" applyBorder="1" applyAlignment="1" applyProtection="1">
      <alignment horizontal="center" vertical="center"/>
      <protection hidden="1"/>
    </xf>
    <xf numFmtId="0" fontId="14" fillId="0" borderId="117" xfId="0" applyFont="1" applyFill="1" applyBorder="1" applyAlignment="1" applyProtection="1">
      <alignment horizontal="center" vertical="center"/>
      <protection hidden="1"/>
    </xf>
    <xf numFmtId="0" fontId="14" fillId="0" borderId="83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68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2" fillId="0" borderId="105" xfId="0" applyFont="1" applyFill="1" applyBorder="1" applyAlignment="1">
      <alignment vertical="center" textRotation="255" shrinkToFit="1"/>
    </xf>
    <xf numFmtId="0" fontId="2" fillId="0" borderId="106" xfId="0" applyFont="1" applyFill="1" applyBorder="1" applyAlignment="1">
      <alignment vertical="center" textRotation="255" shrinkToFit="1"/>
    </xf>
    <xf numFmtId="0" fontId="14" fillId="0" borderId="77" xfId="0" applyFont="1" applyFill="1" applyBorder="1" applyAlignment="1" applyProtection="1">
      <alignment horizontal="center" vertical="center"/>
      <protection hidden="1"/>
    </xf>
    <xf numFmtId="0" fontId="14" fillId="0" borderId="53" xfId="0" applyFont="1" applyFill="1" applyBorder="1" applyAlignment="1" applyProtection="1">
      <alignment horizontal="center" vertical="center"/>
      <protection hidden="1"/>
    </xf>
    <xf numFmtId="0" fontId="16" fillId="0" borderId="38" xfId="0" applyFont="1" applyFill="1" applyBorder="1" applyAlignment="1" applyProtection="1">
      <alignment horizontal="center" vertical="center"/>
      <protection hidden="1"/>
    </xf>
    <xf numFmtId="0" fontId="16" fillId="0" borderId="51" xfId="0" applyFont="1" applyFill="1" applyBorder="1" applyAlignment="1" applyProtection="1">
      <alignment horizontal="center" vertical="center"/>
      <protection hidden="1"/>
    </xf>
    <xf numFmtId="0" fontId="16" fillId="0" borderId="119" xfId="0" applyFont="1" applyFill="1" applyBorder="1" applyAlignment="1" applyProtection="1">
      <alignment horizontal="center" vertical="center"/>
      <protection hidden="1"/>
    </xf>
    <xf numFmtId="0" fontId="16" fillId="0" borderId="68" xfId="0" applyFont="1" applyFill="1" applyBorder="1" applyAlignment="1" applyProtection="1">
      <alignment horizontal="center" vertical="center"/>
      <protection hidden="1"/>
    </xf>
    <xf numFmtId="0" fontId="16" fillId="0" borderId="120" xfId="0" applyFont="1" applyFill="1" applyBorder="1" applyAlignment="1" applyProtection="1">
      <alignment horizontal="center" vertical="center"/>
      <protection hidden="1"/>
    </xf>
    <xf numFmtId="0" fontId="16" fillId="0" borderId="119" xfId="0" applyFont="1" applyFill="1" applyBorder="1" applyAlignment="1" applyProtection="1">
      <alignment horizontal="center" vertical="center" shrinkToFit="1"/>
      <protection hidden="1"/>
    </xf>
    <xf numFmtId="0" fontId="16" fillId="0" borderId="68" xfId="0" applyFont="1" applyFill="1" applyBorder="1" applyAlignment="1" applyProtection="1">
      <alignment horizontal="center" vertical="center" shrinkToFit="1"/>
      <protection hidden="1"/>
    </xf>
    <xf numFmtId="0" fontId="16" fillId="0" borderId="120" xfId="0" applyFont="1" applyFill="1" applyBorder="1" applyAlignment="1" applyProtection="1">
      <alignment horizontal="center" vertical="center" shrinkToFit="1"/>
      <protection hidden="1"/>
    </xf>
    <xf numFmtId="0" fontId="16" fillId="0" borderId="121" xfId="0" applyFont="1" applyFill="1" applyBorder="1" applyAlignment="1" applyProtection="1">
      <alignment horizontal="center" vertical="center"/>
      <protection hidden="1"/>
    </xf>
    <xf numFmtId="0" fontId="16" fillId="0" borderId="122" xfId="0" applyFont="1" applyFill="1" applyBorder="1" applyAlignment="1" applyProtection="1">
      <alignment horizontal="center" vertical="center"/>
      <protection hidden="1"/>
    </xf>
    <xf numFmtId="0" fontId="16" fillId="0" borderId="123" xfId="0" applyFont="1" applyFill="1" applyBorder="1" applyAlignment="1" applyProtection="1">
      <alignment horizontal="center" vertical="center"/>
      <protection hidden="1"/>
    </xf>
    <xf numFmtId="0" fontId="16" fillId="0" borderId="124" xfId="0" applyFont="1" applyFill="1" applyBorder="1" applyAlignment="1" applyProtection="1">
      <alignment horizontal="center" vertical="center"/>
      <protection hidden="1"/>
    </xf>
    <xf numFmtId="0" fontId="15" fillId="0" borderId="121" xfId="0" applyFont="1" applyFill="1" applyBorder="1" applyAlignment="1" applyProtection="1">
      <alignment horizontal="center" vertical="center"/>
      <protection hidden="1"/>
    </xf>
    <xf numFmtId="0" fontId="15" fillId="0" borderId="125" xfId="0" applyFont="1" applyFill="1" applyBorder="1" applyAlignment="1" applyProtection="1">
      <alignment horizontal="center" vertical="center"/>
      <protection hidden="1"/>
    </xf>
    <xf numFmtId="0" fontId="15" fillId="0" borderId="122" xfId="0" applyFont="1" applyFill="1" applyBorder="1" applyAlignment="1" applyProtection="1">
      <alignment horizontal="center" vertical="center"/>
      <protection hidden="1"/>
    </xf>
    <xf numFmtId="0" fontId="16" fillId="0" borderId="24" xfId="0" applyFont="1" applyFill="1" applyBorder="1" applyAlignment="1" applyProtection="1">
      <alignment horizontal="center" vertical="center"/>
      <protection hidden="1"/>
    </xf>
    <xf numFmtId="0" fontId="16" fillId="0" borderId="67" xfId="0" applyFont="1" applyFill="1" applyBorder="1" applyAlignment="1" applyProtection="1">
      <alignment horizontal="center" vertical="center"/>
      <protection hidden="1"/>
    </xf>
    <xf numFmtId="0" fontId="17" fillId="0" borderId="24" xfId="0" applyFont="1" applyFill="1" applyBorder="1" applyAlignment="1" applyProtection="1">
      <alignment horizontal="center" vertical="center"/>
      <protection hidden="1"/>
    </xf>
    <xf numFmtId="0" fontId="6" fillId="0" borderId="121" xfId="0" applyFont="1" applyFill="1" applyBorder="1" applyAlignment="1" applyProtection="1">
      <alignment horizontal="center" vertical="center"/>
      <protection hidden="1"/>
    </xf>
    <xf numFmtId="0" fontId="6" fillId="0" borderId="125" xfId="0" applyFont="1" applyFill="1" applyBorder="1" applyAlignment="1" applyProtection="1">
      <alignment horizontal="center" vertical="center"/>
      <protection hidden="1"/>
    </xf>
    <xf numFmtId="0" fontId="6" fillId="0" borderId="122" xfId="0" applyFont="1" applyFill="1" applyBorder="1" applyAlignment="1" applyProtection="1">
      <alignment horizontal="center" vertical="center"/>
      <protection hidden="1"/>
    </xf>
    <xf numFmtId="0" fontId="17" fillId="0" borderId="26" xfId="0" applyFont="1" applyFill="1" applyBorder="1" applyAlignment="1" applyProtection="1">
      <alignment horizontal="center" vertical="center"/>
      <protection hidden="1"/>
    </xf>
    <xf numFmtId="0" fontId="67" fillId="33" borderId="126" xfId="0" applyFont="1" applyFill="1" applyBorder="1" applyAlignment="1" applyProtection="1">
      <alignment horizontal="right" vertical="center"/>
      <protection hidden="1"/>
    </xf>
    <xf numFmtId="0" fontId="67" fillId="33" borderId="127" xfId="0" applyFont="1" applyFill="1" applyBorder="1" applyAlignment="1" applyProtection="1">
      <alignment horizontal="right" vertical="center"/>
      <protection hidden="1"/>
    </xf>
    <xf numFmtId="0" fontId="67" fillId="33" borderId="128" xfId="0" applyFont="1" applyFill="1" applyBorder="1" applyAlignment="1" applyProtection="1">
      <alignment horizontal="right" vertical="center"/>
      <protection hidden="1"/>
    </xf>
    <xf numFmtId="0" fontId="67" fillId="34" borderId="126" xfId="0" applyFont="1" applyFill="1" applyBorder="1" applyAlignment="1" applyProtection="1">
      <alignment horizontal="right" vertical="center"/>
      <protection hidden="1"/>
    </xf>
    <xf numFmtId="0" fontId="67" fillId="34" borderId="127" xfId="0" applyFont="1" applyFill="1" applyBorder="1" applyAlignment="1" applyProtection="1">
      <alignment horizontal="right" vertical="center"/>
      <protection hidden="1"/>
    </xf>
    <xf numFmtId="0" fontId="67" fillId="34" borderId="128" xfId="0" applyFont="1" applyFill="1" applyBorder="1" applyAlignment="1" applyProtection="1">
      <alignment horizontal="right" vertical="center"/>
      <protection hidden="1"/>
    </xf>
    <xf numFmtId="0" fontId="16" fillId="0" borderId="125" xfId="0" applyFont="1" applyFill="1" applyBorder="1" applyAlignment="1" applyProtection="1">
      <alignment horizontal="center" vertical="center"/>
      <protection hidden="1"/>
    </xf>
    <xf numFmtId="0" fontId="16" fillId="0" borderId="129" xfId="0" applyFont="1" applyFill="1" applyBorder="1" applyAlignment="1" applyProtection="1">
      <alignment horizontal="center" vertical="center"/>
      <protection hidden="1"/>
    </xf>
    <xf numFmtId="0" fontId="16" fillId="0" borderId="130" xfId="0" applyFont="1" applyFill="1" applyBorder="1" applyAlignment="1" applyProtection="1">
      <alignment horizontal="center" vertical="center"/>
      <protection hidden="1"/>
    </xf>
    <xf numFmtId="0" fontId="17" fillId="0" borderId="119" xfId="0" applyFont="1" applyFill="1" applyBorder="1" applyAlignment="1" applyProtection="1">
      <alignment horizontal="center" vertical="center"/>
      <protection hidden="1"/>
    </xf>
    <xf numFmtId="0" fontId="17" fillId="0" borderId="120" xfId="0" applyFont="1" applyFill="1" applyBorder="1" applyAlignment="1" applyProtection="1">
      <alignment horizontal="center" vertical="center"/>
      <protection hidden="1"/>
    </xf>
    <xf numFmtId="0" fontId="11" fillId="0" borderId="119" xfId="0" applyFont="1" applyFill="1" applyBorder="1" applyAlignment="1" applyProtection="1">
      <alignment horizontal="center" vertical="center"/>
      <protection hidden="1"/>
    </xf>
    <xf numFmtId="0" fontId="11" fillId="0" borderId="68" xfId="0" applyFont="1" applyFill="1" applyBorder="1" applyAlignment="1" applyProtection="1">
      <alignment horizontal="center" vertical="center"/>
      <protection hidden="1"/>
    </xf>
    <xf numFmtId="0" fontId="11" fillId="0" borderId="120" xfId="0" applyFont="1" applyFill="1" applyBorder="1" applyAlignment="1" applyProtection="1">
      <alignment horizontal="center" vertical="center"/>
      <protection hidden="1"/>
    </xf>
    <xf numFmtId="0" fontId="68" fillId="33" borderId="0" xfId="0" applyFont="1" applyFill="1" applyAlignment="1">
      <alignment vertical="center"/>
    </xf>
    <xf numFmtId="0" fontId="66" fillId="33" borderId="0" xfId="0" applyFont="1" applyFill="1" applyAlignment="1">
      <alignment vertical="center"/>
    </xf>
    <xf numFmtId="0" fontId="66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69" fillId="33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44" fillId="0" borderId="0" xfId="0" applyFont="1" applyFill="1" applyAlignment="1" applyProtection="1">
      <alignment horizontal="center" vertical="center"/>
      <protection hidden="1"/>
    </xf>
    <xf numFmtId="0" fontId="70" fillId="0" borderId="0" xfId="0" applyFont="1" applyFill="1" applyBorder="1" applyAlignment="1" applyProtection="1">
      <alignment vertical="top"/>
      <protection hidden="1"/>
    </xf>
    <xf numFmtId="0" fontId="69" fillId="0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9" fillId="35" borderId="131" xfId="0" applyFont="1" applyFill="1" applyBorder="1" applyAlignment="1" applyProtection="1">
      <alignment horizontal="center" vertical="center"/>
      <protection hidden="1"/>
    </xf>
    <xf numFmtId="0" fontId="39" fillId="35" borderId="132" xfId="0" applyFont="1" applyFill="1" applyBorder="1" applyAlignment="1" applyProtection="1">
      <alignment horizontal="center" vertical="center"/>
      <protection hidden="1"/>
    </xf>
    <xf numFmtId="0" fontId="39" fillId="35" borderId="133" xfId="0" applyFont="1" applyFill="1" applyBorder="1" applyAlignment="1" applyProtection="1">
      <alignment horizontal="center" vertical="center"/>
      <protection hidden="1"/>
    </xf>
    <xf numFmtId="0" fontId="39" fillId="35" borderId="134" xfId="0" applyFont="1" applyFill="1" applyBorder="1" applyAlignment="1" applyProtection="1">
      <alignment horizontal="center" vertical="center"/>
      <protection hidden="1"/>
    </xf>
    <xf numFmtId="0" fontId="39" fillId="35" borderId="135" xfId="0" applyFont="1" applyFill="1" applyBorder="1" applyAlignment="1" applyProtection="1">
      <alignment horizontal="center" vertical="center"/>
      <protection hidden="1"/>
    </xf>
    <xf numFmtId="0" fontId="39" fillId="35" borderId="136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65" fillId="0" borderId="137" xfId="0" applyFont="1" applyFill="1" applyBorder="1" applyAlignment="1" applyProtection="1">
      <alignment vertical="top" textRotation="255"/>
      <protection hidden="1"/>
    </xf>
    <xf numFmtId="0" fontId="0" fillId="36" borderId="138" xfId="0" applyFill="1" applyBorder="1" applyAlignment="1" applyProtection="1">
      <alignment vertical="center"/>
      <protection hidden="1"/>
    </xf>
    <xf numFmtId="0" fontId="0" fillId="36" borderId="139" xfId="0" applyFill="1" applyBorder="1" applyAlignment="1" applyProtection="1">
      <alignment vertical="center"/>
      <protection hidden="1"/>
    </xf>
    <xf numFmtId="0" fontId="0" fillId="36" borderId="140" xfId="0" applyFill="1" applyBorder="1" applyAlignment="1" applyProtection="1">
      <alignment vertical="center"/>
      <protection hidden="1"/>
    </xf>
    <xf numFmtId="0" fontId="0" fillId="36" borderId="0" xfId="0" applyFill="1" applyAlignment="1" applyProtection="1">
      <alignment vertical="center"/>
      <protection hidden="1"/>
    </xf>
    <xf numFmtId="0" fontId="0" fillId="36" borderId="0" xfId="0" applyFill="1" applyBorder="1" applyAlignment="1" applyProtection="1">
      <alignment vertical="center"/>
      <protection hidden="1"/>
    </xf>
    <xf numFmtId="0" fontId="0" fillId="36" borderId="141" xfId="0" applyFill="1" applyBorder="1" applyAlignment="1" applyProtection="1">
      <alignment vertical="center"/>
      <protection hidden="1"/>
    </xf>
    <xf numFmtId="0" fontId="0" fillId="36" borderId="0" xfId="0" applyFill="1" applyBorder="1" applyAlignment="1" applyProtection="1">
      <alignment horizontal="center" vertical="center"/>
      <protection hidden="1"/>
    </xf>
    <xf numFmtId="0" fontId="0" fillId="36" borderId="137" xfId="0" applyFill="1" applyBorder="1" applyAlignment="1" applyProtection="1">
      <alignment vertical="center"/>
      <protection hidden="1"/>
    </xf>
    <xf numFmtId="0" fontId="0" fillId="36" borderId="0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>
      <alignment horizontal="center" vertical="center" textRotation="255" shrinkToFit="1"/>
    </xf>
    <xf numFmtId="0" fontId="71" fillId="36" borderId="0" xfId="0" applyFont="1" applyFill="1" applyAlignment="1" applyProtection="1">
      <alignment vertical="center"/>
      <protection hidden="1"/>
    </xf>
    <xf numFmtId="0" fontId="71" fillId="36" borderId="0" xfId="0" applyFont="1" applyFill="1" applyBorder="1" applyAlignment="1" applyProtection="1">
      <alignment vertical="center"/>
      <protection hidden="1"/>
    </xf>
    <xf numFmtId="0" fontId="0" fillId="0" borderId="34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0" fontId="0" fillId="0" borderId="14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49" fontId="14" fillId="0" borderId="14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91" xfId="0" applyFont="1" applyFill="1" applyBorder="1" applyAlignment="1">
      <alignment horizontal="center" vertical="center" textRotation="255"/>
    </xf>
    <xf numFmtId="0" fontId="2" fillId="0" borderId="92" xfId="0" applyFont="1" applyFill="1" applyBorder="1" applyAlignment="1">
      <alignment horizontal="center" vertical="center" textRotation="255"/>
    </xf>
    <xf numFmtId="0" fontId="0" fillId="0" borderId="107" xfId="0" applyFont="1" applyFill="1" applyBorder="1" applyAlignment="1" applyProtection="1">
      <alignment horizontal="right" vertical="center" shrinkToFit="1"/>
      <protection locked="0"/>
    </xf>
    <xf numFmtId="0" fontId="0" fillId="0" borderId="73" xfId="0" applyFont="1" applyFill="1" applyBorder="1" applyAlignment="1" applyProtection="1">
      <alignment horizontal="right" vertical="center" shrinkToFit="1"/>
      <protection locked="0"/>
    </xf>
    <xf numFmtId="0" fontId="14" fillId="0" borderId="107" xfId="0" applyFont="1" applyFill="1" applyBorder="1" applyAlignment="1" applyProtection="1">
      <alignment horizontal="center" vertical="center" shrinkToFit="1"/>
      <protection hidden="1"/>
    </xf>
    <xf numFmtId="0" fontId="14" fillId="0" borderId="37" xfId="0" applyFont="1" applyFill="1" applyBorder="1" applyAlignment="1" applyProtection="1">
      <alignment horizontal="center" vertical="center" shrinkToFit="1"/>
      <protection hidden="1"/>
    </xf>
    <xf numFmtId="0" fontId="14" fillId="0" borderId="73" xfId="0" applyFont="1" applyFill="1" applyBorder="1" applyAlignment="1" applyProtection="1">
      <alignment horizontal="center" vertical="center" shrinkToFit="1"/>
      <protection hidden="1"/>
    </xf>
    <xf numFmtId="0" fontId="2" fillId="0" borderId="93" xfId="0" applyFont="1" applyFill="1" applyBorder="1" applyAlignment="1">
      <alignment horizontal="center" vertical="center" textRotation="255"/>
    </xf>
    <xf numFmtId="0" fontId="2" fillId="0" borderId="94" xfId="0" applyFont="1" applyFill="1" applyBorder="1" applyAlignment="1">
      <alignment horizontal="center" vertical="center" textRotation="255"/>
    </xf>
    <xf numFmtId="0" fontId="0" fillId="0" borderId="83" xfId="0" applyFont="1" applyFill="1" applyBorder="1" applyAlignment="1" applyProtection="1">
      <alignment horizontal="right" vertical="center" shrinkToFit="1"/>
      <protection locked="0"/>
    </xf>
    <xf numFmtId="0" fontId="0" fillId="0" borderId="51" xfId="0" applyFont="1" applyFill="1" applyBorder="1" applyAlignment="1" applyProtection="1">
      <alignment horizontal="right" vertical="center" shrinkToFit="1"/>
      <protection locked="0"/>
    </xf>
    <xf numFmtId="0" fontId="2" fillId="0" borderId="95" xfId="0" applyFont="1" applyFill="1" applyBorder="1" applyAlignment="1">
      <alignment horizontal="center" vertical="center" textRotation="255"/>
    </xf>
    <xf numFmtId="0" fontId="2" fillId="0" borderId="96" xfId="0" applyFont="1" applyFill="1" applyBorder="1" applyAlignment="1">
      <alignment horizontal="center" vertical="center" textRotation="255"/>
    </xf>
    <xf numFmtId="0" fontId="0" fillId="0" borderId="77" xfId="0" applyFont="1" applyFill="1" applyBorder="1" applyAlignment="1" applyProtection="1">
      <alignment horizontal="right" vertical="center" shrinkToFit="1"/>
      <protection locked="0"/>
    </xf>
    <xf numFmtId="0" fontId="0" fillId="0" borderId="53" xfId="0" applyFont="1" applyFill="1" applyBorder="1" applyAlignment="1" applyProtection="1">
      <alignment horizontal="right" vertical="center" shrinkToFit="1"/>
      <protection locked="0"/>
    </xf>
    <xf numFmtId="0" fontId="0" fillId="0" borderId="96" xfId="0" applyFont="1" applyFill="1" applyBorder="1" applyAlignment="1" applyProtection="1">
      <alignment horizontal="center" vertical="center"/>
      <protection hidden="1"/>
    </xf>
    <xf numFmtId="0" fontId="0" fillId="0" borderId="144" xfId="0" applyFont="1" applyFill="1" applyBorder="1" applyAlignment="1" applyProtection="1">
      <alignment horizontal="center" vertical="center"/>
      <protection locked="0"/>
    </xf>
    <xf numFmtId="0" fontId="0" fillId="0" borderId="60" xfId="0" applyFont="1" applyFill="1" applyBorder="1" applyAlignment="1">
      <alignment horizontal="center" vertical="center"/>
    </xf>
    <xf numFmtId="0" fontId="2" fillId="0" borderId="105" xfId="0" applyFont="1" applyFill="1" applyBorder="1" applyAlignment="1">
      <alignment horizontal="center" vertical="center" textRotation="255"/>
    </xf>
    <xf numFmtId="49" fontId="14" fillId="0" borderId="14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6" xfId="0" applyFont="1" applyFill="1" applyBorder="1" applyAlignment="1">
      <alignment horizontal="center" vertical="center" textRotation="255"/>
    </xf>
    <xf numFmtId="0" fontId="0" fillId="0" borderId="83" xfId="0" applyFill="1" applyBorder="1" applyAlignment="1" applyProtection="1">
      <alignment horizontal="right" vertical="center" shrinkToFit="1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15" fillId="0" borderId="67" xfId="0" applyFont="1" applyFill="1" applyBorder="1" applyAlignment="1" applyProtection="1">
      <alignment horizontal="center" vertical="center"/>
      <protection/>
    </xf>
    <xf numFmtId="0" fontId="16" fillId="0" borderId="37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vertical="center"/>
      <protection/>
    </xf>
    <xf numFmtId="0" fontId="16" fillId="0" borderId="38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15" fillId="0" borderId="67" xfId="0" applyFont="1" applyFill="1" applyBorder="1" applyAlignment="1" applyProtection="1">
      <alignment horizontal="center" vertical="center"/>
      <protection hidden="1"/>
    </xf>
    <xf numFmtId="0" fontId="14" fillId="0" borderId="67" xfId="0" applyFont="1" applyFill="1" applyBorder="1" applyAlignment="1" applyProtection="1">
      <alignment horizontal="center" vertical="center"/>
      <protection/>
    </xf>
    <xf numFmtId="0" fontId="14" fillId="0" borderId="38" xfId="0" applyFont="1" applyFill="1" applyBorder="1" applyAlignment="1" applyProtection="1">
      <alignment horizontal="left" vertical="center"/>
      <protection/>
    </xf>
    <xf numFmtId="0" fontId="14" fillId="0" borderId="68" xfId="0" applyFont="1" applyFill="1" applyBorder="1" applyAlignment="1" applyProtection="1">
      <alignment horizontal="center" vertical="center"/>
      <protection/>
    </xf>
    <xf numFmtId="0" fontId="14" fillId="0" borderId="38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36" borderId="0" xfId="0" applyFill="1" applyBorder="1" applyAlignment="1" applyProtection="1">
      <alignment horizontal="right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dxfs count="11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5sensyutourokuhiroshimashiVer1.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選手登録について"/>
      <sheetName val="選手登録"/>
      <sheetName val="陸連登録"/>
      <sheetName val="通信申込"/>
      <sheetName val="通信個票"/>
      <sheetName val="県選申込"/>
      <sheetName val="県選個票"/>
      <sheetName val="３県中記録会"/>
      <sheetName val="４県中記録会"/>
      <sheetName val="U16(中学生)県陸上選手権"/>
      <sheetName val="広島市選手権"/>
      <sheetName val="広島市選手権個票"/>
      <sheetName val="広島市総体"/>
      <sheetName val="広島市総体個票"/>
      <sheetName val="市総体駅伝"/>
      <sheetName val="広島市新人"/>
      <sheetName val="広島市新人個票"/>
      <sheetName val="市陸協記録会"/>
      <sheetName val="市陸協個票"/>
    </sheetNames>
    <sheetDataSet>
      <sheetData sheetId="1">
        <row r="1">
          <cell r="T1">
            <v>2023</v>
          </cell>
          <cell r="Z1" t="str">
            <v>毎年この下のセルで学校名などを確認し，訂正すること。（広島県中体連の事務局と連携すること）</v>
          </cell>
          <cell r="AM1" t="str">
            <v>西暦</v>
          </cell>
          <cell r="AN1" t="str">
            <v>元号</v>
          </cell>
          <cell r="AO1" t="str">
            <v>元号２</v>
          </cell>
          <cell r="AP1" t="str">
            <v>通信回</v>
          </cell>
          <cell r="AQ1" t="str">
            <v>県・全中選回</v>
          </cell>
          <cell r="AR1" t="str">
            <v>市総体回</v>
          </cell>
          <cell r="AS1" t="str">
            <v>ファイル記号</v>
          </cell>
        </row>
        <row r="2">
          <cell r="Z2" t="str">
            <v>校番</v>
          </cell>
          <cell r="AA2" t="str">
            <v>学校名</v>
          </cell>
          <cell r="AB2" t="str">
            <v>ﾌﾘｶﾞﾅ</v>
          </cell>
          <cell r="AC2" t="str">
            <v>総体</v>
          </cell>
          <cell r="AD2" t="str">
            <v>郡市</v>
          </cell>
          <cell r="AE2" t="str">
            <v>郵便番号</v>
          </cell>
          <cell r="AF2" t="str">
            <v>住　所</v>
          </cell>
          <cell r="AG2" t="str">
            <v>電話番号</v>
          </cell>
          <cell r="AH2" t="str">
            <v>FAX番号</v>
          </cell>
          <cell r="AK2" t="str">
            <v>学校名</v>
          </cell>
          <cell r="AM2">
            <v>2017</v>
          </cell>
          <cell r="AN2" t="str">
            <v>平成29年度</v>
          </cell>
          <cell r="AO2" t="str">
            <v>平成29年度</v>
          </cell>
          <cell r="AP2">
            <v>63</v>
          </cell>
          <cell r="AQ2">
            <v>44</v>
          </cell>
          <cell r="AR2">
            <v>65</v>
          </cell>
          <cell r="AS2" t="str">
            <v>H29</v>
          </cell>
        </row>
        <row r="3">
          <cell r="Z3">
            <v>10</v>
          </cell>
          <cell r="AA3" t="str">
            <v>幟町中</v>
          </cell>
          <cell r="AB3" t="str">
            <v>ﾉﾎﾞﾘﾁｮｳ</v>
          </cell>
          <cell r="AC3" t="str">
            <v>広島南</v>
          </cell>
          <cell r="AD3" t="str">
            <v>広島</v>
          </cell>
          <cell r="AE3" t="str">
            <v>730-0014</v>
          </cell>
          <cell r="AF3" t="str">
            <v>広島市中区上幟町6-29</v>
          </cell>
          <cell r="AG3" t="str">
            <v>082-221-4421</v>
          </cell>
          <cell r="AH3" t="str">
            <v>082-211-3471</v>
          </cell>
          <cell r="AI3" t="str">
            <v>中</v>
          </cell>
          <cell r="AJ3" t="str">
            <v>１</v>
          </cell>
          <cell r="AK3" t="str">
            <v>幟町中学校</v>
          </cell>
          <cell r="AM3">
            <v>2018</v>
          </cell>
          <cell r="AN3" t="str">
            <v>平成30年度</v>
          </cell>
          <cell r="AO3" t="str">
            <v>平成30年度</v>
          </cell>
          <cell r="AP3">
            <v>64</v>
          </cell>
          <cell r="AQ3">
            <v>45</v>
          </cell>
          <cell r="AR3">
            <v>66</v>
          </cell>
          <cell r="AS3" t="str">
            <v>H30</v>
          </cell>
        </row>
        <row r="4">
          <cell r="Z4">
            <v>40</v>
          </cell>
          <cell r="AA4" t="str">
            <v>吉島中</v>
          </cell>
          <cell r="AB4" t="str">
            <v>ﾖｼｼﾞﾏ</v>
          </cell>
          <cell r="AC4" t="str">
            <v>広島南</v>
          </cell>
          <cell r="AD4" t="str">
            <v>広島</v>
          </cell>
          <cell r="AE4" t="str">
            <v>730-0822</v>
          </cell>
          <cell r="AF4" t="str">
            <v>広島市中区吉島東3-1-1</v>
          </cell>
          <cell r="AG4" t="str">
            <v>082-241-3278</v>
          </cell>
          <cell r="AH4" t="str">
            <v>082-248-1268</v>
          </cell>
          <cell r="AI4" t="str">
            <v>中</v>
          </cell>
          <cell r="AJ4" t="str">
            <v>２</v>
          </cell>
          <cell r="AK4" t="str">
            <v>吉島中学校</v>
          </cell>
          <cell r="AM4">
            <v>2019</v>
          </cell>
          <cell r="AN4" t="str">
            <v>平成31年度</v>
          </cell>
          <cell r="AO4" t="str">
            <v>令和元年</v>
          </cell>
          <cell r="AP4">
            <v>65</v>
          </cell>
          <cell r="AQ4">
            <v>46</v>
          </cell>
          <cell r="AR4">
            <v>67</v>
          </cell>
          <cell r="AS4" t="str">
            <v>R1</v>
          </cell>
        </row>
        <row r="5">
          <cell r="Z5">
            <v>70</v>
          </cell>
          <cell r="AA5" t="str">
            <v>国泰寺中</v>
          </cell>
          <cell r="AB5" t="str">
            <v>ｺｸﾀｲｼﾞ</v>
          </cell>
          <cell r="AC5" t="str">
            <v>広島南</v>
          </cell>
          <cell r="AD5" t="str">
            <v>広島</v>
          </cell>
          <cell r="AE5" t="str">
            <v>730-0042</v>
          </cell>
          <cell r="AF5" t="str">
            <v>広島市中区国泰寺1-1-41</v>
          </cell>
          <cell r="AG5" t="str">
            <v>082-241-8108</v>
          </cell>
          <cell r="AH5" t="str">
            <v>082-240-1379</v>
          </cell>
          <cell r="AI5" t="str">
            <v>中</v>
          </cell>
          <cell r="AJ5" t="str">
            <v>３</v>
          </cell>
          <cell r="AK5" t="str">
            <v>国泰寺中学校</v>
          </cell>
          <cell r="AM5">
            <v>2020</v>
          </cell>
          <cell r="AN5" t="str">
            <v>令和2年度</v>
          </cell>
          <cell r="AO5" t="str">
            <v>令和2年度</v>
          </cell>
          <cell r="AP5">
            <v>66</v>
          </cell>
          <cell r="AQ5">
            <v>47</v>
          </cell>
          <cell r="AR5">
            <v>68</v>
          </cell>
          <cell r="AS5" t="str">
            <v>R2</v>
          </cell>
        </row>
        <row r="6">
          <cell r="L6" t="str">
            <v>令和5年度</v>
          </cell>
          <cell r="Z6">
            <v>100</v>
          </cell>
          <cell r="AA6" t="str">
            <v>江波中</v>
          </cell>
          <cell r="AB6" t="str">
            <v>ｴﾊﾞ</v>
          </cell>
          <cell r="AC6" t="str">
            <v>広島南</v>
          </cell>
          <cell r="AD6" t="str">
            <v>広島</v>
          </cell>
          <cell r="AE6" t="str">
            <v>730-0831</v>
          </cell>
          <cell r="AF6" t="str">
            <v>広島市中区江波西1-1-13</v>
          </cell>
          <cell r="AG6" t="str">
            <v>082-232-1465</v>
          </cell>
          <cell r="AH6" t="str">
            <v>082-232-3591</v>
          </cell>
          <cell r="AI6" t="str">
            <v>中</v>
          </cell>
          <cell r="AJ6" t="str">
            <v>４</v>
          </cell>
          <cell r="AK6" t="str">
            <v>江波中学校</v>
          </cell>
          <cell r="AM6">
            <v>2021</v>
          </cell>
          <cell r="AN6" t="str">
            <v>令和3年度</v>
          </cell>
          <cell r="AO6" t="str">
            <v>令和3年度</v>
          </cell>
          <cell r="AP6">
            <v>67</v>
          </cell>
          <cell r="AQ6">
            <v>48</v>
          </cell>
          <cell r="AR6">
            <v>69</v>
          </cell>
          <cell r="AS6" t="str">
            <v>R3</v>
          </cell>
        </row>
        <row r="7">
          <cell r="Z7">
            <v>130</v>
          </cell>
          <cell r="AA7" t="str">
            <v>修道中</v>
          </cell>
          <cell r="AB7" t="str">
            <v>ｼｭｳﾄﾞｳ</v>
          </cell>
          <cell r="AC7" t="str">
            <v>広島南</v>
          </cell>
          <cell r="AD7" t="str">
            <v>広島</v>
          </cell>
          <cell r="AE7" t="str">
            <v>730-0055</v>
          </cell>
          <cell r="AF7" t="str">
            <v>広島市中区南千田西町8-1</v>
          </cell>
          <cell r="AG7" t="str">
            <v>082-241-8291</v>
          </cell>
          <cell r="AH7" t="str">
            <v>082-249-0870</v>
          </cell>
          <cell r="AI7" t="str">
            <v>中</v>
          </cell>
          <cell r="AJ7" t="str">
            <v>５</v>
          </cell>
          <cell r="AK7" t="str">
            <v>修道中学校</v>
          </cell>
          <cell r="AM7">
            <v>2022</v>
          </cell>
          <cell r="AN7" t="str">
            <v>令和4年度</v>
          </cell>
          <cell r="AO7" t="str">
            <v>令和4年度</v>
          </cell>
          <cell r="AP7">
            <v>68</v>
          </cell>
          <cell r="AQ7">
            <v>49</v>
          </cell>
          <cell r="AR7">
            <v>70</v>
          </cell>
          <cell r="AS7" t="str">
            <v>R4</v>
          </cell>
        </row>
        <row r="8">
          <cell r="F8" t="str">
            <v/>
          </cell>
          <cell r="Z8">
            <v>160</v>
          </cell>
          <cell r="AA8" t="str">
            <v>安田中</v>
          </cell>
          <cell r="AB8" t="str">
            <v>ﾔｽﾀﾞ</v>
          </cell>
          <cell r="AC8" t="str">
            <v>広島南</v>
          </cell>
          <cell r="AD8" t="str">
            <v>広島</v>
          </cell>
          <cell r="AE8" t="str">
            <v>730-0001</v>
          </cell>
          <cell r="AF8" t="str">
            <v>広島市中区白島北町1-41</v>
          </cell>
          <cell r="AG8" t="str">
            <v>082-221-3362</v>
          </cell>
          <cell r="AH8" t="str">
            <v>082-228-9052</v>
          </cell>
          <cell r="AI8" t="str">
            <v>中</v>
          </cell>
          <cell r="AJ8" t="str">
            <v>６</v>
          </cell>
          <cell r="AK8" t="str">
            <v>安田中学校</v>
          </cell>
          <cell r="AM8">
            <v>2023</v>
          </cell>
          <cell r="AN8" t="str">
            <v>令和5年度</v>
          </cell>
          <cell r="AO8" t="str">
            <v>令和5年度</v>
          </cell>
          <cell r="AP8">
            <v>69</v>
          </cell>
          <cell r="AQ8">
            <v>50</v>
          </cell>
          <cell r="AR8">
            <v>71</v>
          </cell>
          <cell r="AS8" t="str">
            <v>R5</v>
          </cell>
        </row>
        <row r="9">
          <cell r="Z9">
            <v>190</v>
          </cell>
          <cell r="AA9" t="str">
            <v>女学院中</v>
          </cell>
          <cell r="AB9" t="str">
            <v>ｼﾞｮｶﾞｸｲﾝ</v>
          </cell>
          <cell r="AC9" t="str">
            <v>広島南</v>
          </cell>
          <cell r="AD9" t="str">
            <v>広島</v>
          </cell>
          <cell r="AE9" t="str">
            <v>730-0014</v>
          </cell>
          <cell r="AF9" t="str">
            <v>広島市中区上幟町11-32</v>
          </cell>
          <cell r="AG9" t="str">
            <v>082-228-4131</v>
          </cell>
          <cell r="AH9" t="str">
            <v>082-227-5376</v>
          </cell>
          <cell r="AI9" t="str">
            <v>中</v>
          </cell>
          <cell r="AJ9" t="str">
            <v>７</v>
          </cell>
          <cell r="AK9" t="str">
            <v>女学院中学校</v>
          </cell>
          <cell r="AM9">
            <v>2024</v>
          </cell>
          <cell r="AN9" t="str">
            <v>令和6年度</v>
          </cell>
          <cell r="AO9" t="str">
            <v>令和6年度</v>
          </cell>
          <cell r="AP9">
            <v>70</v>
          </cell>
          <cell r="AQ9">
            <v>51</v>
          </cell>
          <cell r="AR9">
            <v>72</v>
          </cell>
          <cell r="AS9" t="str">
            <v>R6</v>
          </cell>
        </row>
        <row r="10">
          <cell r="H10" t="str">
            <v/>
          </cell>
          <cell r="K10" t="str">
            <v/>
          </cell>
          <cell r="Z10">
            <v>220</v>
          </cell>
          <cell r="AA10" t="str">
            <v>広島南特支</v>
          </cell>
          <cell r="AB10" t="str">
            <v>ﾋﾛｼﾏﾐﾅﾐﾄｸｼ</v>
          </cell>
          <cell r="AC10" t="str">
            <v>広島南</v>
          </cell>
          <cell r="AD10" t="str">
            <v>広島</v>
          </cell>
          <cell r="AE10" t="str">
            <v>730-0822</v>
          </cell>
          <cell r="AF10" t="str">
            <v>広島市中区吉島東2-10-33</v>
          </cell>
          <cell r="AG10" t="str">
            <v>082-244-0421</v>
          </cell>
          <cell r="AH10" t="str">
            <v>082-244-0423</v>
          </cell>
          <cell r="AI10" t="str">
            <v>中</v>
          </cell>
          <cell r="AJ10" t="str">
            <v>８</v>
          </cell>
          <cell r="AK10" t="str">
            <v>広島南特支</v>
          </cell>
          <cell r="AM10">
            <v>2025</v>
          </cell>
          <cell r="AN10" t="str">
            <v>令和7年度</v>
          </cell>
          <cell r="AO10" t="str">
            <v>令和7年度</v>
          </cell>
          <cell r="AP10">
            <v>71</v>
          </cell>
          <cell r="AQ10">
            <v>52</v>
          </cell>
          <cell r="AR10">
            <v>73</v>
          </cell>
          <cell r="AS10" t="str">
            <v>R7</v>
          </cell>
        </row>
        <row r="11">
          <cell r="Z11">
            <v>250</v>
          </cell>
          <cell r="AA11" t="str">
            <v>温品中</v>
          </cell>
          <cell r="AB11" t="str">
            <v>ﾇｸｼﾅ</v>
          </cell>
          <cell r="AC11" t="str">
            <v>広島東</v>
          </cell>
          <cell r="AD11" t="str">
            <v>広島</v>
          </cell>
          <cell r="AE11" t="str">
            <v>732-0033</v>
          </cell>
          <cell r="AF11" t="str">
            <v>広島市東区温品8-5-1</v>
          </cell>
          <cell r="AG11" t="str">
            <v>082-289-1890</v>
          </cell>
          <cell r="AH11" t="str">
            <v>082-280-5499</v>
          </cell>
          <cell r="AI11" t="str">
            <v>東</v>
          </cell>
          <cell r="AJ11" t="str">
            <v>１</v>
          </cell>
          <cell r="AK11" t="str">
            <v>温品中学校</v>
          </cell>
          <cell r="AM11">
            <v>2026</v>
          </cell>
          <cell r="AN11" t="str">
            <v>令和8年度</v>
          </cell>
          <cell r="AO11" t="str">
            <v>令和8年度</v>
          </cell>
          <cell r="AP11">
            <v>72</v>
          </cell>
          <cell r="AQ11">
            <v>53</v>
          </cell>
          <cell r="AR11">
            <v>74</v>
          </cell>
          <cell r="AS11" t="str">
            <v>R8</v>
          </cell>
        </row>
        <row r="12">
          <cell r="Z12">
            <v>280</v>
          </cell>
          <cell r="AA12" t="str">
            <v>戸坂中</v>
          </cell>
          <cell r="AB12" t="str">
            <v>ﾍｻｶ</v>
          </cell>
          <cell r="AC12" t="str">
            <v>広島東</v>
          </cell>
          <cell r="AD12" t="str">
            <v>広島</v>
          </cell>
          <cell r="AE12" t="str">
            <v>732-0012</v>
          </cell>
          <cell r="AF12" t="str">
            <v>広島市東区戸坂新町3-1-1</v>
          </cell>
          <cell r="AG12" t="str">
            <v>082-229-1250</v>
          </cell>
          <cell r="AH12" t="str">
            <v>082-229-8265</v>
          </cell>
          <cell r="AI12" t="str">
            <v>東</v>
          </cell>
          <cell r="AJ12" t="str">
            <v>２</v>
          </cell>
          <cell r="AK12" t="str">
            <v>戸坂中学校</v>
          </cell>
          <cell r="AM12">
            <v>2027</v>
          </cell>
          <cell r="AN12" t="str">
            <v>令和9年度</v>
          </cell>
          <cell r="AO12" t="str">
            <v>令和9年度</v>
          </cell>
          <cell r="AP12">
            <v>73</v>
          </cell>
          <cell r="AQ12">
            <v>54</v>
          </cell>
          <cell r="AR12">
            <v>75</v>
          </cell>
          <cell r="AS12" t="str">
            <v>R9</v>
          </cell>
        </row>
        <row r="13">
          <cell r="Z13">
            <v>310</v>
          </cell>
          <cell r="AA13" t="str">
            <v>牛田中</v>
          </cell>
          <cell r="AB13" t="str">
            <v>ｳｼﾀ</v>
          </cell>
          <cell r="AC13" t="str">
            <v>広島東</v>
          </cell>
          <cell r="AD13" t="str">
            <v>広島</v>
          </cell>
          <cell r="AE13" t="str">
            <v>732-0068</v>
          </cell>
          <cell r="AF13" t="str">
            <v>広島市東区牛田新町1-14-1</v>
          </cell>
          <cell r="AG13" t="str">
            <v>082-221-9073</v>
          </cell>
          <cell r="AH13" t="str">
            <v>082-211-3658</v>
          </cell>
          <cell r="AI13" t="str">
            <v>東</v>
          </cell>
          <cell r="AJ13" t="str">
            <v>３</v>
          </cell>
          <cell r="AK13" t="str">
            <v>牛田中学校</v>
          </cell>
          <cell r="AM13">
            <v>2028</v>
          </cell>
          <cell r="AN13" t="str">
            <v>令和10年度</v>
          </cell>
          <cell r="AO13" t="str">
            <v>令和10年度</v>
          </cell>
          <cell r="AP13">
            <v>74</v>
          </cell>
          <cell r="AQ13">
            <v>55</v>
          </cell>
          <cell r="AR13">
            <v>76</v>
          </cell>
          <cell r="AS13" t="str">
            <v>R10</v>
          </cell>
        </row>
        <row r="14">
          <cell r="Z14">
            <v>340</v>
          </cell>
          <cell r="AA14" t="str">
            <v>二葉中</v>
          </cell>
          <cell r="AB14" t="str">
            <v>ﾌﾀﾊﾞ</v>
          </cell>
          <cell r="AC14" t="str">
            <v>広島東</v>
          </cell>
          <cell r="AD14" t="str">
            <v>広島</v>
          </cell>
          <cell r="AE14" t="str">
            <v>732-0052</v>
          </cell>
          <cell r="AF14" t="str">
            <v>広島市東区光町2-15-8</v>
          </cell>
          <cell r="AG14" t="str">
            <v>082-262-0396</v>
          </cell>
          <cell r="AH14" t="str">
            <v>082-262-3380</v>
          </cell>
          <cell r="AI14" t="str">
            <v>東</v>
          </cell>
          <cell r="AJ14" t="str">
            <v>４</v>
          </cell>
          <cell r="AK14" t="str">
            <v>二葉中学校</v>
          </cell>
          <cell r="AM14">
            <v>2029</v>
          </cell>
          <cell r="AN14" t="str">
            <v>令和11年度</v>
          </cell>
          <cell r="AO14" t="str">
            <v>令和11年度</v>
          </cell>
          <cell r="AP14">
            <v>75</v>
          </cell>
          <cell r="AQ14">
            <v>56</v>
          </cell>
          <cell r="AR14">
            <v>77</v>
          </cell>
          <cell r="AS14" t="str">
            <v>R11</v>
          </cell>
        </row>
        <row r="15">
          <cell r="Z15">
            <v>370</v>
          </cell>
          <cell r="AA15" t="str">
            <v>福木中</v>
          </cell>
          <cell r="AB15" t="str">
            <v>ﾌｸｷ</v>
          </cell>
          <cell r="AC15" t="str">
            <v>広島東</v>
          </cell>
          <cell r="AD15" t="str">
            <v>広島</v>
          </cell>
          <cell r="AE15" t="str">
            <v>732-0031</v>
          </cell>
          <cell r="AF15" t="str">
            <v>広島市東区馬木9-1-5</v>
          </cell>
          <cell r="AG15" t="str">
            <v>082-899-2240</v>
          </cell>
          <cell r="AH15" t="str">
            <v>082-899-3384</v>
          </cell>
          <cell r="AI15" t="str">
            <v>東</v>
          </cell>
          <cell r="AJ15" t="str">
            <v>５</v>
          </cell>
          <cell r="AK15" t="str">
            <v>福木中学校</v>
          </cell>
          <cell r="AM15">
            <v>2030</v>
          </cell>
          <cell r="AN15" t="str">
            <v>令和12年度</v>
          </cell>
          <cell r="AO15" t="str">
            <v>令和12年度</v>
          </cell>
          <cell r="AP15">
            <v>76</v>
          </cell>
          <cell r="AQ15">
            <v>57</v>
          </cell>
          <cell r="AR15">
            <v>78</v>
          </cell>
          <cell r="AS15" t="str">
            <v>R12</v>
          </cell>
          <cell r="AW15" t="str">
            <v>陸連登録用</v>
          </cell>
        </row>
        <row r="16">
          <cell r="Z16">
            <v>400</v>
          </cell>
          <cell r="AA16" t="str">
            <v>早稲田中</v>
          </cell>
          <cell r="AB16" t="str">
            <v>ﾜｾﾀﾞ</v>
          </cell>
          <cell r="AC16" t="str">
            <v>広島東</v>
          </cell>
          <cell r="AD16" t="str">
            <v>広島</v>
          </cell>
          <cell r="AE16" t="str">
            <v>732-0062</v>
          </cell>
          <cell r="AF16" t="str">
            <v>広島市東区牛田早稲田4-15-1</v>
          </cell>
          <cell r="AG16" t="str">
            <v>082-223-2933</v>
          </cell>
          <cell r="AH16" t="str">
            <v>082-223-6449</v>
          </cell>
          <cell r="AI16" t="str">
            <v>東</v>
          </cell>
          <cell r="AJ16" t="str">
            <v>６</v>
          </cell>
          <cell r="AK16" t="str">
            <v>早稲田中学校</v>
          </cell>
          <cell r="AM16">
            <v>2031</v>
          </cell>
          <cell r="AN16" t="str">
            <v>令和13年度</v>
          </cell>
          <cell r="AO16" t="str">
            <v>令和13年度</v>
          </cell>
          <cell r="AP16">
            <v>77</v>
          </cell>
          <cell r="AQ16">
            <v>58</v>
          </cell>
          <cell r="AR16">
            <v>79</v>
          </cell>
          <cell r="AS16" t="str">
            <v>R13</v>
          </cell>
          <cell r="AV16" t="str">
            <v>連番</v>
          </cell>
          <cell r="AX16" t="str">
            <v>生年月日（西暦）</v>
          </cell>
        </row>
        <row r="17">
          <cell r="F17" t="str">
            <v/>
          </cell>
          <cell r="J17" t="str">
            <v/>
          </cell>
          <cell r="P17" t="str">
            <v>男</v>
          </cell>
          <cell r="S17">
            <v>430</v>
          </cell>
          <cell r="T17" t="str">
            <v>広島城北中</v>
          </cell>
          <cell r="V17">
            <v>0</v>
          </cell>
          <cell r="W17" t="b">
            <v>0</v>
          </cell>
          <cell r="X17" t="str">
            <v> </v>
          </cell>
          <cell r="Z17">
            <v>430</v>
          </cell>
          <cell r="AA17" t="str">
            <v>広島城北中</v>
          </cell>
          <cell r="AB17" t="str">
            <v>ﾋﾛｼﾏｼﾞｮｳﾎｸ</v>
          </cell>
          <cell r="AC17" t="str">
            <v>広島東</v>
          </cell>
          <cell r="AD17" t="str">
            <v>広島</v>
          </cell>
          <cell r="AE17" t="str">
            <v>732-0015</v>
          </cell>
          <cell r="AF17" t="str">
            <v>広島市東区戸坂城山町1-3</v>
          </cell>
          <cell r="AG17" t="str">
            <v>082-229-0111</v>
          </cell>
          <cell r="AH17" t="str">
            <v>082-220-2366</v>
          </cell>
          <cell r="AI17" t="str">
            <v>東</v>
          </cell>
          <cell r="AJ17" t="str">
            <v>７</v>
          </cell>
          <cell r="AK17" t="str">
            <v>広島城北中学校</v>
          </cell>
          <cell r="AM17">
            <v>2032</v>
          </cell>
          <cell r="AN17" t="str">
            <v>令和14年度</v>
          </cell>
          <cell r="AO17" t="str">
            <v>令和14年度</v>
          </cell>
          <cell r="AP17">
            <v>78</v>
          </cell>
          <cell r="AQ17">
            <v>59</v>
          </cell>
          <cell r="AR17">
            <v>80</v>
          </cell>
          <cell r="AS17" t="str">
            <v>R14</v>
          </cell>
          <cell r="AV17" t="str">
            <v/>
          </cell>
          <cell r="AW17" t="str">
            <v/>
          </cell>
          <cell r="AX17" t="str">
            <v/>
          </cell>
        </row>
        <row r="18">
          <cell r="F18" t="str">
            <v/>
          </cell>
          <cell r="J18" t="str">
            <v/>
          </cell>
          <cell r="P18" t="str">
            <v>男</v>
          </cell>
          <cell r="S18">
            <v>460</v>
          </cell>
          <cell r="T18" t="str">
            <v>広島中央特支</v>
          </cell>
          <cell r="V18">
            <v>0</v>
          </cell>
          <cell r="W18" t="b">
            <v>0</v>
          </cell>
          <cell r="X18" t="str">
            <v> </v>
          </cell>
          <cell r="Z18">
            <v>460</v>
          </cell>
          <cell r="AA18" t="str">
            <v>広島中央特支</v>
          </cell>
          <cell r="AB18" t="str">
            <v>ﾋﾛｼﾏﾁｭｳｵｳﾄｸｼ</v>
          </cell>
          <cell r="AC18" t="str">
            <v>広島東</v>
          </cell>
          <cell r="AD18" t="str">
            <v>広島</v>
          </cell>
          <cell r="AE18" t="str">
            <v>732-0009</v>
          </cell>
          <cell r="AF18" t="str">
            <v>広島市東区戸坂千足2-1-4</v>
          </cell>
          <cell r="AG18" t="str">
            <v>082-229-4134</v>
          </cell>
          <cell r="AH18" t="str">
            <v>082-229-4136</v>
          </cell>
          <cell r="AI18" t="str">
            <v>東</v>
          </cell>
          <cell r="AJ18" t="str">
            <v>８</v>
          </cell>
          <cell r="AK18" t="str">
            <v>広島中央特別支援学校</v>
          </cell>
          <cell r="AM18">
            <v>2033</v>
          </cell>
          <cell r="AN18" t="str">
            <v>令和15年度</v>
          </cell>
          <cell r="AO18" t="str">
            <v>令和15年度</v>
          </cell>
          <cell r="AP18">
            <v>79</v>
          </cell>
          <cell r="AQ18">
            <v>60</v>
          </cell>
          <cell r="AR18">
            <v>81</v>
          </cell>
          <cell r="AS18" t="str">
            <v>R15</v>
          </cell>
          <cell r="AV18" t="str">
            <v/>
          </cell>
          <cell r="AW18" t="str">
            <v/>
          </cell>
          <cell r="AX18" t="str">
            <v/>
          </cell>
        </row>
        <row r="19">
          <cell r="F19" t="str">
            <v/>
          </cell>
          <cell r="J19" t="str">
            <v/>
          </cell>
          <cell r="P19" t="str">
            <v>男</v>
          </cell>
          <cell r="S19">
            <v>490</v>
          </cell>
          <cell r="T19" t="str">
            <v>朝鮮中級</v>
          </cell>
          <cell r="V19">
            <v>0</v>
          </cell>
          <cell r="W19" t="b">
            <v>0</v>
          </cell>
          <cell r="X19" t="str">
            <v> </v>
          </cell>
          <cell r="Z19">
            <v>490</v>
          </cell>
          <cell r="AA19" t="str">
            <v>朝鮮中級</v>
          </cell>
          <cell r="AB19" t="str">
            <v>ﾁｮｳｾﾝﾁｭｳｷｭｳ</v>
          </cell>
          <cell r="AC19" t="str">
            <v>広島東</v>
          </cell>
          <cell r="AD19" t="str">
            <v>広島</v>
          </cell>
          <cell r="AE19" t="str">
            <v>732-0048</v>
          </cell>
          <cell r="AF19" t="str">
            <v>広島市東区山根町37-50</v>
          </cell>
          <cell r="AG19" t="str">
            <v>082-261-0028</v>
          </cell>
          <cell r="AH19" t="str">
            <v>082-261-0029</v>
          </cell>
          <cell r="AI19" t="str">
            <v>東</v>
          </cell>
          <cell r="AK19" t="str">
            <v>朝鮮中級学校</v>
          </cell>
          <cell r="AM19">
            <v>2034</v>
          </cell>
          <cell r="AN19" t="str">
            <v>令和16年度</v>
          </cell>
          <cell r="AO19" t="str">
            <v>令和16年度</v>
          </cell>
          <cell r="AP19">
            <v>80</v>
          </cell>
          <cell r="AQ19">
            <v>61</v>
          </cell>
          <cell r="AR19">
            <v>82</v>
          </cell>
          <cell r="AS19" t="str">
            <v>R16</v>
          </cell>
          <cell r="AV19" t="str">
            <v/>
          </cell>
          <cell r="AW19" t="str">
            <v/>
          </cell>
          <cell r="AX19" t="str">
            <v/>
          </cell>
        </row>
        <row r="20">
          <cell r="F20" t="str">
            <v/>
          </cell>
          <cell r="J20" t="str">
            <v/>
          </cell>
          <cell r="P20" t="str">
            <v>男</v>
          </cell>
          <cell r="S20">
            <v>520</v>
          </cell>
          <cell r="T20" t="str">
            <v>大州中</v>
          </cell>
          <cell r="V20">
            <v>0</v>
          </cell>
          <cell r="W20" t="b">
            <v>0</v>
          </cell>
          <cell r="X20" t="str">
            <v> </v>
          </cell>
          <cell r="Z20">
            <v>520</v>
          </cell>
          <cell r="AA20" t="str">
            <v>大州中</v>
          </cell>
          <cell r="AB20" t="str">
            <v>ｵｵｽﾞ</v>
          </cell>
          <cell r="AC20" t="str">
            <v>広島南</v>
          </cell>
          <cell r="AD20" t="str">
            <v>広島</v>
          </cell>
          <cell r="AE20" t="str">
            <v>732-0802</v>
          </cell>
          <cell r="AF20" t="str">
            <v>広島市南区大州5-10-4</v>
          </cell>
          <cell r="AG20" t="str">
            <v>082-281-1574</v>
          </cell>
          <cell r="AH20" t="str">
            <v>082-288-7074</v>
          </cell>
          <cell r="AI20" t="str">
            <v>南</v>
          </cell>
          <cell r="AJ20" t="str">
            <v>１</v>
          </cell>
          <cell r="AK20" t="str">
            <v>大州中学校</v>
          </cell>
          <cell r="AM20">
            <v>2035</v>
          </cell>
          <cell r="AN20" t="str">
            <v>令和17年度</v>
          </cell>
          <cell r="AO20" t="str">
            <v>令和17年度</v>
          </cell>
          <cell r="AP20">
            <v>81</v>
          </cell>
          <cell r="AQ20">
            <v>62</v>
          </cell>
          <cell r="AR20">
            <v>83</v>
          </cell>
          <cell r="AS20" t="str">
            <v>R17</v>
          </cell>
          <cell r="AV20" t="str">
            <v/>
          </cell>
          <cell r="AW20" t="str">
            <v/>
          </cell>
          <cell r="AX20" t="str">
            <v/>
          </cell>
        </row>
        <row r="21">
          <cell r="F21" t="str">
            <v/>
          </cell>
          <cell r="J21" t="str">
            <v/>
          </cell>
          <cell r="P21" t="str">
            <v>男</v>
          </cell>
          <cell r="S21">
            <v>550</v>
          </cell>
          <cell r="T21" t="str">
            <v>段原中</v>
          </cell>
          <cell r="V21">
            <v>0</v>
          </cell>
          <cell r="W21" t="b">
            <v>0</v>
          </cell>
          <cell r="X21" t="str">
            <v> </v>
          </cell>
          <cell r="Z21">
            <v>550</v>
          </cell>
          <cell r="AA21" t="str">
            <v>段原中</v>
          </cell>
          <cell r="AB21" t="str">
            <v>ﾀﾞﾝﾊﾞﾗ</v>
          </cell>
          <cell r="AC21" t="str">
            <v>広島南</v>
          </cell>
          <cell r="AD21" t="str">
            <v>広島</v>
          </cell>
          <cell r="AE21" t="str">
            <v>732-0813</v>
          </cell>
          <cell r="AF21" t="str">
            <v>広島市南区霞1-3-30</v>
          </cell>
          <cell r="AG21" t="str">
            <v>082-281-9171</v>
          </cell>
          <cell r="AH21" t="str">
            <v>082-288-7141</v>
          </cell>
          <cell r="AI21" t="str">
            <v>南</v>
          </cell>
          <cell r="AJ21" t="str">
            <v>２</v>
          </cell>
          <cell r="AK21" t="str">
            <v>段原中学校</v>
          </cell>
          <cell r="AM21">
            <v>2036</v>
          </cell>
          <cell r="AN21" t="str">
            <v>令和18年度</v>
          </cell>
          <cell r="AO21" t="str">
            <v>令和18年度</v>
          </cell>
          <cell r="AP21">
            <v>82</v>
          </cell>
          <cell r="AQ21">
            <v>63</v>
          </cell>
          <cell r="AR21">
            <v>84</v>
          </cell>
          <cell r="AS21" t="str">
            <v>R18</v>
          </cell>
          <cell r="AV21" t="str">
            <v/>
          </cell>
          <cell r="AW21" t="str">
            <v/>
          </cell>
          <cell r="AX21" t="str">
            <v/>
          </cell>
        </row>
        <row r="22">
          <cell r="F22" t="str">
            <v/>
          </cell>
          <cell r="J22" t="str">
            <v/>
          </cell>
          <cell r="P22" t="str">
            <v>男</v>
          </cell>
          <cell r="S22">
            <v>580</v>
          </cell>
          <cell r="T22" t="str">
            <v>翠町中</v>
          </cell>
          <cell r="V22">
            <v>0</v>
          </cell>
          <cell r="W22" t="b">
            <v>0</v>
          </cell>
          <cell r="X22" t="str">
            <v> </v>
          </cell>
          <cell r="Z22">
            <v>580</v>
          </cell>
          <cell r="AA22" t="str">
            <v>翠町中</v>
          </cell>
          <cell r="AB22" t="str">
            <v>ﾐﾄﾞﾘﾏﾁ</v>
          </cell>
          <cell r="AC22" t="str">
            <v>広島南</v>
          </cell>
          <cell r="AD22" t="str">
            <v>広島</v>
          </cell>
          <cell r="AE22" t="str">
            <v>734-0005</v>
          </cell>
          <cell r="AF22" t="str">
            <v>広島市南区翠4-15-1</v>
          </cell>
          <cell r="AG22" t="str">
            <v>082-251-7448</v>
          </cell>
          <cell r="AH22" t="str">
            <v>082-252-1408</v>
          </cell>
          <cell r="AI22" t="str">
            <v>南</v>
          </cell>
          <cell r="AJ22" t="str">
            <v>３</v>
          </cell>
          <cell r="AK22" t="str">
            <v>翠町中学校</v>
          </cell>
          <cell r="AM22">
            <v>2037</v>
          </cell>
          <cell r="AN22" t="str">
            <v>令和19年度</v>
          </cell>
          <cell r="AO22" t="str">
            <v>令和19年度</v>
          </cell>
          <cell r="AP22">
            <v>83</v>
          </cell>
          <cell r="AQ22">
            <v>64</v>
          </cell>
          <cell r="AR22">
            <v>85</v>
          </cell>
          <cell r="AS22" t="str">
            <v>R19</v>
          </cell>
          <cell r="AV22" t="str">
            <v/>
          </cell>
          <cell r="AW22" t="str">
            <v/>
          </cell>
          <cell r="AX22" t="str">
            <v/>
          </cell>
        </row>
        <row r="23">
          <cell r="F23" t="str">
            <v/>
          </cell>
          <cell r="J23" t="str">
            <v/>
          </cell>
          <cell r="P23" t="str">
            <v>男</v>
          </cell>
          <cell r="S23">
            <v>610</v>
          </cell>
          <cell r="T23" t="str">
            <v>仁保中</v>
          </cell>
          <cell r="V23">
            <v>0</v>
          </cell>
          <cell r="W23" t="b">
            <v>0</v>
          </cell>
          <cell r="X23" t="str">
            <v> </v>
          </cell>
          <cell r="Z23">
            <v>610</v>
          </cell>
          <cell r="AA23" t="str">
            <v>仁保中</v>
          </cell>
          <cell r="AB23" t="str">
            <v>ﾆﾎ</v>
          </cell>
          <cell r="AC23" t="str">
            <v>広島南</v>
          </cell>
          <cell r="AD23" t="str">
            <v>広島</v>
          </cell>
          <cell r="AE23" t="str">
            <v>734-0026</v>
          </cell>
          <cell r="AF23" t="str">
            <v>広島市南区仁保1-56-1</v>
          </cell>
          <cell r="AG23" t="str">
            <v>082-281-1115</v>
          </cell>
          <cell r="AH23" t="str">
            <v>082-581-2174</v>
          </cell>
          <cell r="AI23" t="str">
            <v>南</v>
          </cell>
          <cell r="AJ23" t="str">
            <v>４</v>
          </cell>
          <cell r="AK23" t="str">
            <v>仁保中学校</v>
          </cell>
          <cell r="AM23">
            <v>2038</v>
          </cell>
          <cell r="AN23" t="str">
            <v>令和20年度</v>
          </cell>
          <cell r="AO23" t="str">
            <v>令和20年度</v>
          </cell>
          <cell r="AP23">
            <v>84</v>
          </cell>
          <cell r="AQ23">
            <v>65</v>
          </cell>
          <cell r="AR23">
            <v>86</v>
          </cell>
          <cell r="AS23" t="str">
            <v>R20</v>
          </cell>
          <cell r="AV23" t="str">
            <v/>
          </cell>
          <cell r="AW23" t="str">
            <v/>
          </cell>
          <cell r="AX23" t="str">
            <v/>
          </cell>
        </row>
        <row r="24">
          <cell r="F24" t="str">
            <v/>
          </cell>
          <cell r="J24" t="str">
            <v/>
          </cell>
          <cell r="P24" t="str">
            <v>男</v>
          </cell>
          <cell r="S24">
            <v>640</v>
          </cell>
          <cell r="T24" t="str">
            <v>楠那中</v>
          </cell>
          <cell r="V24">
            <v>0</v>
          </cell>
          <cell r="W24" t="b">
            <v>0</v>
          </cell>
          <cell r="X24" t="str">
            <v> </v>
          </cell>
          <cell r="Z24">
            <v>640</v>
          </cell>
          <cell r="AA24" t="str">
            <v>楠那中</v>
          </cell>
          <cell r="AB24" t="str">
            <v>ｸｽﾅ</v>
          </cell>
          <cell r="AC24" t="str">
            <v>広島南</v>
          </cell>
          <cell r="AD24" t="str">
            <v>広島</v>
          </cell>
          <cell r="AE24" t="str">
            <v>734-0032</v>
          </cell>
          <cell r="AF24" t="str">
            <v>広島市南区楠那町4-1</v>
          </cell>
          <cell r="AG24" t="str">
            <v>082-255-0415</v>
          </cell>
          <cell r="AH24" t="str">
            <v>082-252-0443</v>
          </cell>
          <cell r="AI24" t="str">
            <v>南</v>
          </cell>
          <cell r="AJ24" t="str">
            <v>５</v>
          </cell>
          <cell r="AK24" t="str">
            <v>楠那中学校</v>
          </cell>
          <cell r="AM24">
            <v>2039</v>
          </cell>
          <cell r="AN24" t="str">
            <v>令和21年度</v>
          </cell>
          <cell r="AO24" t="str">
            <v>令和21年度</v>
          </cell>
          <cell r="AP24">
            <v>85</v>
          </cell>
          <cell r="AQ24">
            <v>66</v>
          </cell>
          <cell r="AR24">
            <v>87</v>
          </cell>
          <cell r="AS24" t="str">
            <v>R21</v>
          </cell>
          <cell r="AV24" t="str">
            <v/>
          </cell>
          <cell r="AW24" t="str">
            <v/>
          </cell>
          <cell r="AX24" t="str">
            <v/>
          </cell>
        </row>
        <row r="25">
          <cell r="F25" t="str">
            <v/>
          </cell>
          <cell r="J25" t="str">
            <v/>
          </cell>
          <cell r="P25" t="str">
            <v>男</v>
          </cell>
          <cell r="S25">
            <v>670</v>
          </cell>
          <cell r="T25" t="str">
            <v>宇品中</v>
          </cell>
          <cell r="V25">
            <v>0</v>
          </cell>
          <cell r="W25" t="b">
            <v>0</v>
          </cell>
          <cell r="X25" t="str">
            <v> </v>
          </cell>
          <cell r="Z25">
            <v>670</v>
          </cell>
          <cell r="AA25" t="str">
            <v>宇品中</v>
          </cell>
          <cell r="AB25" t="str">
            <v>ｳｼﾞﾅ</v>
          </cell>
          <cell r="AC25" t="str">
            <v>広島南</v>
          </cell>
          <cell r="AD25" t="str">
            <v>広島</v>
          </cell>
          <cell r="AE25" t="str">
            <v>734-0003</v>
          </cell>
          <cell r="AF25" t="str">
            <v>広島市南区宇品東5-1-51</v>
          </cell>
          <cell r="AG25" t="str">
            <v>082-251-5368</v>
          </cell>
          <cell r="AH25" t="str">
            <v>082-252-1680</v>
          </cell>
          <cell r="AI25" t="str">
            <v>南</v>
          </cell>
          <cell r="AJ25" t="str">
            <v>６</v>
          </cell>
          <cell r="AK25" t="str">
            <v>宇品中学校</v>
          </cell>
          <cell r="AM25">
            <v>2040</v>
          </cell>
          <cell r="AN25" t="str">
            <v>令和22年度</v>
          </cell>
          <cell r="AO25" t="str">
            <v>令和22年度</v>
          </cell>
          <cell r="AP25">
            <v>86</v>
          </cell>
          <cell r="AQ25">
            <v>67</v>
          </cell>
          <cell r="AR25">
            <v>88</v>
          </cell>
          <cell r="AS25" t="str">
            <v>R22</v>
          </cell>
          <cell r="AV25" t="str">
            <v/>
          </cell>
          <cell r="AW25" t="str">
            <v/>
          </cell>
          <cell r="AX25" t="str">
            <v/>
          </cell>
        </row>
        <row r="26">
          <cell r="F26" t="str">
            <v/>
          </cell>
          <cell r="J26" t="str">
            <v/>
          </cell>
          <cell r="P26" t="str">
            <v>男</v>
          </cell>
          <cell r="S26">
            <v>700</v>
          </cell>
          <cell r="T26" t="str">
            <v>似島中</v>
          </cell>
          <cell r="V26">
            <v>0</v>
          </cell>
          <cell r="W26" t="b">
            <v>0</v>
          </cell>
          <cell r="X26" t="str">
            <v> </v>
          </cell>
          <cell r="Z26">
            <v>700</v>
          </cell>
          <cell r="AA26" t="str">
            <v>似島中</v>
          </cell>
          <cell r="AB26" t="str">
            <v>ﾆﾉｼﾏ</v>
          </cell>
          <cell r="AC26" t="str">
            <v>広島南</v>
          </cell>
          <cell r="AD26" t="str">
            <v>広島</v>
          </cell>
          <cell r="AE26" t="str">
            <v>734-0017</v>
          </cell>
          <cell r="AF26" t="str">
            <v>広島市南区似島町字南風泊2250番地</v>
          </cell>
          <cell r="AG26" t="str">
            <v>082-259-2003</v>
          </cell>
          <cell r="AH26" t="str">
            <v>082-259-2183</v>
          </cell>
          <cell r="AI26" t="str">
            <v>南</v>
          </cell>
          <cell r="AJ26" t="str">
            <v>７</v>
          </cell>
          <cell r="AK26" t="str">
            <v>似島中学校</v>
          </cell>
          <cell r="AM26">
            <v>2041</v>
          </cell>
          <cell r="AN26" t="str">
            <v>令和23年度</v>
          </cell>
          <cell r="AO26" t="str">
            <v>令和23年度</v>
          </cell>
          <cell r="AP26">
            <v>87</v>
          </cell>
          <cell r="AQ26">
            <v>68</v>
          </cell>
          <cell r="AR26">
            <v>89</v>
          </cell>
          <cell r="AS26" t="str">
            <v>R23</v>
          </cell>
          <cell r="AV26" t="str">
            <v/>
          </cell>
          <cell r="AW26" t="str">
            <v/>
          </cell>
          <cell r="AX26" t="str">
            <v/>
          </cell>
        </row>
        <row r="27">
          <cell r="F27" t="str">
            <v/>
          </cell>
          <cell r="J27" t="str">
            <v/>
          </cell>
          <cell r="P27" t="str">
            <v>男</v>
          </cell>
          <cell r="S27">
            <v>730</v>
          </cell>
          <cell r="T27" t="str">
            <v>似島学園中</v>
          </cell>
          <cell r="V27">
            <v>0</v>
          </cell>
          <cell r="W27" t="b">
            <v>0</v>
          </cell>
          <cell r="X27" t="str">
            <v> </v>
          </cell>
          <cell r="Z27">
            <v>730</v>
          </cell>
          <cell r="AA27" t="str">
            <v>似島学園中</v>
          </cell>
          <cell r="AB27" t="str">
            <v>ﾆﾉｼﾏｶﾞｸｴﾝ</v>
          </cell>
          <cell r="AC27" t="str">
            <v>広島南</v>
          </cell>
          <cell r="AD27" t="str">
            <v>広島</v>
          </cell>
          <cell r="AE27" t="str">
            <v>734-0017</v>
          </cell>
          <cell r="AF27" t="str">
            <v>広島市南区似島町長谷1487</v>
          </cell>
          <cell r="AG27" t="str">
            <v>082-259-2311</v>
          </cell>
          <cell r="AH27" t="str">
            <v>082-259-1858</v>
          </cell>
          <cell r="AI27" t="str">
            <v>南</v>
          </cell>
          <cell r="AJ27" t="str">
            <v>８</v>
          </cell>
          <cell r="AK27" t="str">
            <v>似島学園中学校</v>
          </cell>
          <cell r="AM27">
            <v>2042</v>
          </cell>
          <cell r="AN27" t="str">
            <v>令和24年度</v>
          </cell>
          <cell r="AO27" t="str">
            <v>令和24年度</v>
          </cell>
          <cell r="AP27">
            <v>88</v>
          </cell>
          <cell r="AQ27">
            <v>69</v>
          </cell>
          <cell r="AR27">
            <v>90</v>
          </cell>
          <cell r="AS27" t="str">
            <v>R24</v>
          </cell>
          <cell r="AV27" t="str">
            <v/>
          </cell>
          <cell r="AW27" t="str">
            <v/>
          </cell>
          <cell r="AX27" t="str">
            <v/>
          </cell>
        </row>
        <row r="28">
          <cell r="F28" t="str">
            <v/>
          </cell>
          <cell r="J28" t="str">
            <v/>
          </cell>
          <cell r="P28" t="str">
            <v>男</v>
          </cell>
          <cell r="S28">
            <v>760</v>
          </cell>
          <cell r="T28" t="str">
            <v>広大附中</v>
          </cell>
          <cell r="V28">
            <v>0</v>
          </cell>
          <cell r="W28" t="b">
            <v>0</v>
          </cell>
          <cell r="X28" t="str">
            <v> </v>
          </cell>
          <cell r="Z28">
            <v>760</v>
          </cell>
          <cell r="AA28" t="str">
            <v>広大附中</v>
          </cell>
          <cell r="AB28" t="str">
            <v>ﾋﾛﾀﾞｲﾌ</v>
          </cell>
          <cell r="AC28" t="str">
            <v>広島南</v>
          </cell>
          <cell r="AD28" t="str">
            <v>広島</v>
          </cell>
          <cell r="AE28" t="str">
            <v>734-0005</v>
          </cell>
          <cell r="AF28" t="str">
            <v>広島市南区翠1-1-1</v>
          </cell>
          <cell r="AG28" t="str">
            <v>082-251-0192</v>
          </cell>
          <cell r="AH28" t="str">
            <v>082-252-0725</v>
          </cell>
          <cell r="AI28" t="str">
            <v>南</v>
          </cell>
          <cell r="AJ28" t="str">
            <v>９</v>
          </cell>
          <cell r="AK28" t="str">
            <v>広大附中学校</v>
          </cell>
          <cell r="AM28">
            <v>2043</v>
          </cell>
          <cell r="AN28" t="str">
            <v>令和25年度</v>
          </cell>
          <cell r="AO28" t="str">
            <v>令和25年度</v>
          </cell>
          <cell r="AP28">
            <v>89</v>
          </cell>
          <cell r="AQ28">
            <v>70</v>
          </cell>
          <cell r="AR28">
            <v>91</v>
          </cell>
          <cell r="AS28" t="str">
            <v>R25</v>
          </cell>
          <cell r="AV28" t="str">
            <v/>
          </cell>
          <cell r="AW28" t="str">
            <v/>
          </cell>
          <cell r="AX28" t="str">
            <v/>
          </cell>
        </row>
        <row r="29">
          <cell r="F29" t="str">
            <v/>
          </cell>
          <cell r="J29" t="str">
            <v/>
          </cell>
          <cell r="P29" t="str">
            <v>男</v>
          </cell>
          <cell r="S29">
            <v>790</v>
          </cell>
          <cell r="T29" t="str">
            <v>広大東雲中</v>
          </cell>
          <cell r="V29">
            <v>0</v>
          </cell>
          <cell r="W29" t="b">
            <v>0</v>
          </cell>
          <cell r="X29" t="str">
            <v> </v>
          </cell>
          <cell r="Z29">
            <v>790</v>
          </cell>
          <cell r="AA29" t="str">
            <v>広大東雲中</v>
          </cell>
          <cell r="AB29" t="str">
            <v>ﾋﾛﾀﾞｲｼﾉﾉﾒ</v>
          </cell>
          <cell r="AC29" t="str">
            <v>広島南</v>
          </cell>
          <cell r="AD29" t="str">
            <v>広島</v>
          </cell>
          <cell r="AE29" t="str">
            <v>734-0022</v>
          </cell>
          <cell r="AF29" t="str">
            <v>広島市南区東雲3-1-33</v>
          </cell>
          <cell r="AG29" t="str">
            <v>082-890-5222</v>
          </cell>
          <cell r="AH29" t="str">
            <v>082-890-5226</v>
          </cell>
          <cell r="AI29" t="str">
            <v>南</v>
          </cell>
          <cell r="AJ29" t="str">
            <v>１０</v>
          </cell>
          <cell r="AK29" t="str">
            <v>広大東雲中学校</v>
          </cell>
          <cell r="AM29">
            <v>2044</v>
          </cell>
          <cell r="AN29" t="str">
            <v>令和26年度</v>
          </cell>
          <cell r="AO29" t="str">
            <v>令和26年度</v>
          </cell>
          <cell r="AP29">
            <v>90</v>
          </cell>
          <cell r="AQ29">
            <v>71</v>
          </cell>
          <cell r="AR29">
            <v>92</v>
          </cell>
          <cell r="AS29" t="str">
            <v>R26</v>
          </cell>
          <cell r="AV29" t="str">
            <v/>
          </cell>
          <cell r="AW29" t="str">
            <v/>
          </cell>
          <cell r="AX29" t="str">
            <v/>
          </cell>
        </row>
        <row r="30">
          <cell r="F30" t="str">
            <v/>
          </cell>
          <cell r="J30" t="str">
            <v/>
          </cell>
          <cell r="P30" t="str">
            <v>男</v>
          </cell>
          <cell r="S30">
            <v>820</v>
          </cell>
          <cell r="T30" t="str">
            <v>比治山女子中</v>
          </cell>
          <cell r="V30">
            <v>0</v>
          </cell>
          <cell r="W30" t="b">
            <v>0</v>
          </cell>
          <cell r="X30" t="str">
            <v> </v>
          </cell>
          <cell r="Z30">
            <v>820</v>
          </cell>
          <cell r="AA30" t="str">
            <v>比治山女子中</v>
          </cell>
          <cell r="AB30" t="str">
            <v>ﾋｼﾞﾔﾏｼﾞｮｼ</v>
          </cell>
          <cell r="AC30" t="str">
            <v>広島南</v>
          </cell>
          <cell r="AD30" t="str">
            <v>広島</v>
          </cell>
          <cell r="AE30" t="str">
            <v>734-0044</v>
          </cell>
          <cell r="AF30" t="str">
            <v>広島市南区西霞町5-16</v>
          </cell>
          <cell r="AG30" t="str">
            <v>082-251-4478</v>
          </cell>
          <cell r="AH30" t="str">
            <v>082-251-5262</v>
          </cell>
          <cell r="AI30" t="str">
            <v>南</v>
          </cell>
          <cell r="AJ30" t="str">
            <v>１１</v>
          </cell>
          <cell r="AK30" t="str">
            <v>比治山女子中学校</v>
          </cell>
          <cell r="AM30">
            <v>2045</v>
          </cell>
          <cell r="AN30" t="str">
            <v>令和27年度</v>
          </cell>
          <cell r="AO30" t="str">
            <v>令和27年度</v>
          </cell>
          <cell r="AP30">
            <v>91</v>
          </cell>
          <cell r="AQ30">
            <v>72</v>
          </cell>
          <cell r="AR30">
            <v>93</v>
          </cell>
          <cell r="AS30" t="str">
            <v>R27</v>
          </cell>
          <cell r="AV30" t="str">
            <v/>
          </cell>
          <cell r="AW30" t="str">
            <v/>
          </cell>
          <cell r="AX30" t="str">
            <v/>
          </cell>
        </row>
        <row r="31">
          <cell r="F31" t="str">
            <v/>
          </cell>
          <cell r="J31" t="str">
            <v/>
          </cell>
          <cell r="P31" t="str">
            <v>男</v>
          </cell>
          <cell r="S31">
            <v>850</v>
          </cell>
          <cell r="T31" t="str">
            <v>中広中</v>
          </cell>
          <cell r="V31">
            <v>0</v>
          </cell>
          <cell r="W31" t="b">
            <v>0</v>
          </cell>
          <cell r="X31" t="str">
            <v> </v>
          </cell>
          <cell r="Z31">
            <v>850</v>
          </cell>
          <cell r="AA31" t="str">
            <v>中広中</v>
          </cell>
          <cell r="AB31" t="str">
            <v>ﾅｶﾋﾛ</v>
          </cell>
          <cell r="AC31" t="str">
            <v>広島西</v>
          </cell>
          <cell r="AD31" t="str">
            <v>広島</v>
          </cell>
          <cell r="AE31" t="str">
            <v>733-0012</v>
          </cell>
          <cell r="AF31" t="str">
            <v>広島市西区中広町3-1-41</v>
          </cell>
          <cell r="AG31" t="str">
            <v>082-232-2291</v>
          </cell>
          <cell r="AH31" t="str">
            <v>082-231-7417</v>
          </cell>
          <cell r="AI31" t="str">
            <v>西</v>
          </cell>
          <cell r="AJ31" t="str">
            <v>１</v>
          </cell>
          <cell r="AK31" t="str">
            <v>中広中学校</v>
          </cell>
          <cell r="AM31">
            <v>2046</v>
          </cell>
          <cell r="AN31" t="str">
            <v>令和28年度</v>
          </cell>
          <cell r="AO31" t="str">
            <v>令和28年度</v>
          </cell>
          <cell r="AP31">
            <v>92</v>
          </cell>
          <cell r="AQ31">
            <v>73</v>
          </cell>
          <cell r="AR31">
            <v>94</v>
          </cell>
          <cell r="AS31" t="str">
            <v>R28</v>
          </cell>
          <cell r="AV31" t="str">
            <v/>
          </cell>
          <cell r="AW31" t="str">
            <v/>
          </cell>
          <cell r="AX31" t="str">
            <v/>
          </cell>
        </row>
        <row r="32">
          <cell r="F32" t="str">
            <v/>
          </cell>
          <cell r="J32" t="str">
            <v/>
          </cell>
          <cell r="P32" t="str">
            <v>男</v>
          </cell>
          <cell r="S32">
            <v>880</v>
          </cell>
          <cell r="T32" t="str">
            <v>観音中</v>
          </cell>
          <cell r="V32">
            <v>0</v>
          </cell>
          <cell r="W32" t="b">
            <v>0</v>
          </cell>
          <cell r="X32" t="str">
            <v> </v>
          </cell>
          <cell r="Z32">
            <v>880</v>
          </cell>
          <cell r="AA32" t="str">
            <v>観音中</v>
          </cell>
          <cell r="AB32" t="str">
            <v>ｶﾝｵﾝ</v>
          </cell>
          <cell r="AC32" t="str">
            <v>広島西</v>
          </cell>
          <cell r="AD32" t="str">
            <v>広島</v>
          </cell>
          <cell r="AE32" t="str">
            <v>733-0815</v>
          </cell>
          <cell r="AF32" t="str">
            <v>広島市西区南観音3-4-6</v>
          </cell>
          <cell r="AG32" t="str">
            <v>082-232-0458</v>
          </cell>
          <cell r="AH32" t="str">
            <v>082-234-0496</v>
          </cell>
          <cell r="AI32" t="str">
            <v>西</v>
          </cell>
          <cell r="AJ32" t="str">
            <v>２</v>
          </cell>
          <cell r="AK32" t="str">
            <v>観音中学校</v>
          </cell>
          <cell r="AM32">
            <v>2047</v>
          </cell>
          <cell r="AN32" t="str">
            <v>令和29年度</v>
          </cell>
          <cell r="AO32" t="str">
            <v>令和29年度</v>
          </cell>
          <cell r="AP32">
            <v>93</v>
          </cell>
          <cell r="AQ32">
            <v>74</v>
          </cell>
          <cell r="AR32">
            <v>95</v>
          </cell>
          <cell r="AS32" t="str">
            <v>R29</v>
          </cell>
          <cell r="AV32" t="str">
            <v/>
          </cell>
          <cell r="AW32" t="str">
            <v/>
          </cell>
          <cell r="AX32" t="str">
            <v/>
          </cell>
        </row>
        <row r="33">
          <cell r="F33" t="str">
            <v/>
          </cell>
          <cell r="J33" t="str">
            <v/>
          </cell>
          <cell r="P33" t="str">
            <v>男</v>
          </cell>
          <cell r="S33">
            <v>910</v>
          </cell>
          <cell r="T33" t="str">
            <v>己斐中</v>
          </cell>
          <cell r="V33">
            <v>0</v>
          </cell>
          <cell r="W33" t="b">
            <v>0</v>
          </cell>
          <cell r="X33" t="str">
            <v> </v>
          </cell>
          <cell r="Z33">
            <v>910</v>
          </cell>
          <cell r="AA33" t="str">
            <v>己斐中</v>
          </cell>
          <cell r="AB33" t="str">
            <v>ｺｲ</v>
          </cell>
          <cell r="AC33" t="str">
            <v>広島西</v>
          </cell>
          <cell r="AD33" t="str">
            <v>広島</v>
          </cell>
          <cell r="AE33" t="str">
            <v>733-0815</v>
          </cell>
          <cell r="AF33" t="str">
            <v>広島市西区己斐上3-35-1</v>
          </cell>
          <cell r="AG33" t="str">
            <v>082-271-2260</v>
          </cell>
          <cell r="AH33" t="str">
            <v>082-271-5499</v>
          </cell>
          <cell r="AI33" t="str">
            <v>西</v>
          </cell>
          <cell r="AJ33" t="str">
            <v>３</v>
          </cell>
          <cell r="AK33" t="str">
            <v>己斐中学校</v>
          </cell>
          <cell r="AM33">
            <v>2048</v>
          </cell>
          <cell r="AN33" t="str">
            <v>令和30年度</v>
          </cell>
          <cell r="AO33" t="str">
            <v>令和30年度</v>
          </cell>
          <cell r="AP33">
            <v>94</v>
          </cell>
          <cell r="AQ33">
            <v>75</v>
          </cell>
          <cell r="AR33">
            <v>96</v>
          </cell>
          <cell r="AS33" t="str">
            <v>R30</v>
          </cell>
          <cell r="AV33" t="str">
            <v/>
          </cell>
          <cell r="AW33" t="str">
            <v/>
          </cell>
          <cell r="AX33" t="str">
            <v/>
          </cell>
        </row>
        <row r="34">
          <cell r="F34" t="str">
            <v/>
          </cell>
          <cell r="J34" t="str">
            <v/>
          </cell>
          <cell r="P34" t="str">
            <v>男</v>
          </cell>
          <cell r="S34">
            <v>940</v>
          </cell>
          <cell r="T34" t="str">
            <v>庚午中</v>
          </cell>
          <cell r="V34">
            <v>0</v>
          </cell>
          <cell r="W34" t="b">
            <v>0</v>
          </cell>
          <cell r="X34" t="str">
            <v> </v>
          </cell>
          <cell r="Z34">
            <v>940</v>
          </cell>
          <cell r="AA34" t="str">
            <v>庚午中</v>
          </cell>
          <cell r="AB34" t="str">
            <v>ｺｳｺﾞ</v>
          </cell>
          <cell r="AC34" t="str">
            <v>広島西</v>
          </cell>
          <cell r="AD34" t="str">
            <v>広島</v>
          </cell>
          <cell r="AE34" t="str">
            <v>733-0822</v>
          </cell>
          <cell r="AF34" t="str">
            <v>広島市西区庚午中4-12-48</v>
          </cell>
          <cell r="AG34" t="str">
            <v>082-271-0001</v>
          </cell>
          <cell r="AH34" t="str">
            <v>082-271-9944</v>
          </cell>
          <cell r="AI34" t="str">
            <v>西</v>
          </cell>
          <cell r="AJ34" t="str">
            <v>４</v>
          </cell>
          <cell r="AK34" t="str">
            <v>庚午中学校</v>
          </cell>
          <cell r="AM34">
            <v>2049</v>
          </cell>
          <cell r="AO34" t="str">
            <v/>
          </cell>
          <cell r="AP34">
            <v>95</v>
          </cell>
          <cell r="AQ34">
            <v>76</v>
          </cell>
          <cell r="AR34">
            <v>97</v>
          </cell>
          <cell r="AV34" t="str">
            <v/>
          </cell>
          <cell r="AW34" t="str">
            <v/>
          </cell>
          <cell r="AX34" t="str">
            <v/>
          </cell>
        </row>
        <row r="35">
          <cell r="F35" t="str">
            <v/>
          </cell>
          <cell r="J35" t="str">
            <v/>
          </cell>
          <cell r="P35" t="str">
            <v>男</v>
          </cell>
          <cell r="S35">
            <v>970</v>
          </cell>
          <cell r="T35" t="str">
            <v>井口中</v>
          </cell>
          <cell r="V35">
            <v>0</v>
          </cell>
          <cell r="W35" t="b">
            <v>0</v>
          </cell>
          <cell r="X35" t="str">
            <v> </v>
          </cell>
          <cell r="Z35">
            <v>970</v>
          </cell>
          <cell r="AA35" t="str">
            <v>井口中</v>
          </cell>
          <cell r="AB35" t="str">
            <v>ｲﾉｸﾁ</v>
          </cell>
          <cell r="AC35" t="str">
            <v>広島西</v>
          </cell>
          <cell r="AD35" t="str">
            <v>広島</v>
          </cell>
          <cell r="AE35" t="str">
            <v>733-0841</v>
          </cell>
          <cell r="AF35" t="str">
            <v>広島市西区井口明神2-12-1</v>
          </cell>
          <cell r="AG35" t="str">
            <v>082-277-5747</v>
          </cell>
          <cell r="AH35" t="str">
            <v>082-279-8057</v>
          </cell>
          <cell r="AI35" t="str">
            <v>西</v>
          </cell>
          <cell r="AJ35" t="str">
            <v>５</v>
          </cell>
          <cell r="AK35" t="str">
            <v>井口中学校</v>
          </cell>
          <cell r="AM35">
            <v>2050</v>
          </cell>
          <cell r="AO35" t="str">
            <v/>
          </cell>
          <cell r="AP35">
            <v>96</v>
          </cell>
          <cell r="AQ35">
            <v>77</v>
          </cell>
          <cell r="AR35">
            <v>98</v>
          </cell>
          <cell r="AV35" t="str">
            <v/>
          </cell>
          <cell r="AW35" t="str">
            <v/>
          </cell>
          <cell r="AX35" t="str">
            <v/>
          </cell>
        </row>
        <row r="36">
          <cell r="F36" t="str">
            <v/>
          </cell>
          <cell r="J36" t="str">
            <v/>
          </cell>
          <cell r="P36" t="str">
            <v>男</v>
          </cell>
          <cell r="S36">
            <v>1000</v>
          </cell>
          <cell r="T36" t="str">
            <v>古田中</v>
          </cell>
          <cell r="V36">
            <v>0</v>
          </cell>
          <cell r="W36" t="b">
            <v>0</v>
          </cell>
          <cell r="X36" t="str">
            <v> </v>
          </cell>
          <cell r="Z36">
            <v>1000</v>
          </cell>
          <cell r="AA36" t="str">
            <v>古田中</v>
          </cell>
          <cell r="AB36" t="str">
            <v>ﾌﾙﾀ</v>
          </cell>
          <cell r="AC36" t="str">
            <v>広島西</v>
          </cell>
          <cell r="AD36" t="str">
            <v>広島</v>
          </cell>
          <cell r="AE36" t="str">
            <v>733-0874</v>
          </cell>
          <cell r="AF36" t="str">
            <v>広島市西区古江西町27-1</v>
          </cell>
          <cell r="AG36" t="str">
            <v>082-271-4661</v>
          </cell>
          <cell r="AH36" t="str">
            <v>082-271-4976</v>
          </cell>
          <cell r="AI36" t="str">
            <v>西</v>
          </cell>
          <cell r="AJ36" t="str">
            <v>６</v>
          </cell>
          <cell r="AK36" t="str">
            <v>古田中学校</v>
          </cell>
          <cell r="AM36">
            <v>2051</v>
          </cell>
          <cell r="AO36" t="str">
            <v/>
          </cell>
          <cell r="AP36">
            <v>97</v>
          </cell>
          <cell r="AQ36">
            <v>78</v>
          </cell>
          <cell r="AR36">
            <v>99</v>
          </cell>
          <cell r="AV36" t="str">
            <v/>
          </cell>
          <cell r="AW36" t="str">
            <v/>
          </cell>
          <cell r="AX36" t="str">
            <v/>
          </cell>
        </row>
        <row r="37">
          <cell r="F37" t="str">
            <v/>
          </cell>
          <cell r="J37" t="str">
            <v/>
          </cell>
          <cell r="P37" t="str">
            <v>男</v>
          </cell>
          <cell r="S37">
            <v>1030</v>
          </cell>
          <cell r="T37" t="str">
            <v>己斐上中</v>
          </cell>
          <cell r="V37">
            <v>0</v>
          </cell>
          <cell r="W37" t="b">
            <v>0</v>
          </cell>
          <cell r="X37" t="str">
            <v> </v>
          </cell>
          <cell r="Z37">
            <v>1030</v>
          </cell>
          <cell r="AA37" t="str">
            <v>己斐上中</v>
          </cell>
          <cell r="AB37" t="str">
            <v>ｺｲｳｴ</v>
          </cell>
          <cell r="AC37" t="str">
            <v>広島西</v>
          </cell>
          <cell r="AD37" t="str">
            <v>広島</v>
          </cell>
          <cell r="AE37" t="str">
            <v>733-0815</v>
          </cell>
          <cell r="AF37" t="str">
            <v>広島市西区己斐上6-452-4</v>
          </cell>
          <cell r="AG37" t="str">
            <v>082-271-1137</v>
          </cell>
          <cell r="AH37" t="str">
            <v>082-271-6433</v>
          </cell>
          <cell r="AI37" t="str">
            <v>西</v>
          </cell>
          <cell r="AJ37" t="str">
            <v>７</v>
          </cell>
          <cell r="AK37" t="str">
            <v>己斐上中学校</v>
          </cell>
          <cell r="AM37">
            <v>2052</v>
          </cell>
          <cell r="AO37" t="str">
            <v/>
          </cell>
          <cell r="AP37">
            <v>98</v>
          </cell>
          <cell r="AQ37">
            <v>79</v>
          </cell>
          <cell r="AR37">
            <v>100</v>
          </cell>
          <cell r="AV37" t="str">
            <v/>
          </cell>
          <cell r="AW37" t="str">
            <v/>
          </cell>
          <cell r="AX37" t="str">
            <v/>
          </cell>
        </row>
        <row r="38">
          <cell r="F38" t="str">
            <v/>
          </cell>
          <cell r="J38" t="str">
            <v/>
          </cell>
          <cell r="P38" t="str">
            <v>男</v>
          </cell>
          <cell r="S38">
            <v>1060</v>
          </cell>
          <cell r="T38" t="str">
            <v>井口台中</v>
          </cell>
          <cell r="V38">
            <v>0</v>
          </cell>
          <cell r="W38" t="b">
            <v>0</v>
          </cell>
          <cell r="X38" t="str">
            <v> </v>
          </cell>
          <cell r="Z38">
            <v>1060</v>
          </cell>
          <cell r="AA38" t="str">
            <v>井口台中</v>
          </cell>
          <cell r="AB38" t="str">
            <v>ｲﾉｸﾁﾀﾞｲ</v>
          </cell>
          <cell r="AC38" t="str">
            <v>広島西</v>
          </cell>
          <cell r="AD38" t="str">
            <v>広島</v>
          </cell>
          <cell r="AE38" t="str">
            <v>733-0844</v>
          </cell>
          <cell r="AF38" t="str">
            <v>広島市西区井口台4-2-1</v>
          </cell>
          <cell r="AG38" t="str">
            <v>082-279-9701</v>
          </cell>
          <cell r="AH38" t="str">
            <v>082-279-9702</v>
          </cell>
          <cell r="AI38" t="str">
            <v>西</v>
          </cell>
          <cell r="AJ38" t="str">
            <v>８</v>
          </cell>
          <cell r="AK38" t="str">
            <v>井口台中学校</v>
          </cell>
          <cell r="AM38">
            <v>2053</v>
          </cell>
          <cell r="AO38" t="str">
            <v/>
          </cell>
          <cell r="AP38">
            <v>99</v>
          </cell>
          <cell r="AQ38">
            <v>80</v>
          </cell>
          <cell r="AR38">
            <v>101</v>
          </cell>
          <cell r="AV38" t="str">
            <v/>
          </cell>
          <cell r="AW38" t="str">
            <v/>
          </cell>
          <cell r="AX38" t="str">
            <v/>
          </cell>
        </row>
        <row r="39">
          <cell r="F39" t="str">
            <v/>
          </cell>
          <cell r="J39" t="str">
            <v/>
          </cell>
          <cell r="P39" t="str">
            <v>男</v>
          </cell>
          <cell r="S39">
            <v>1090</v>
          </cell>
          <cell r="T39" t="str">
            <v>広島学院中</v>
          </cell>
          <cell r="V39">
            <v>0</v>
          </cell>
          <cell r="W39" t="b">
            <v>0</v>
          </cell>
          <cell r="X39" t="str">
            <v> </v>
          </cell>
          <cell r="Z39">
            <v>1090</v>
          </cell>
          <cell r="AA39" t="str">
            <v>広島学院中</v>
          </cell>
          <cell r="AB39" t="str">
            <v>ﾋﾛｼﾏｶﾞｸｲﾝ</v>
          </cell>
          <cell r="AC39" t="str">
            <v>広島西</v>
          </cell>
          <cell r="AD39" t="str">
            <v>広島</v>
          </cell>
          <cell r="AE39" t="str">
            <v>733-0875</v>
          </cell>
          <cell r="AF39" t="str">
            <v>広島市西区古江上1-630</v>
          </cell>
          <cell r="AG39" t="str">
            <v>082-271-0241</v>
          </cell>
          <cell r="AH39" t="str">
            <v>082-271-6784</v>
          </cell>
          <cell r="AI39" t="str">
            <v>西</v>
          </cell>
          <cell r="AJ39" t="str">
            <v>９</v>
          </cell>
          <cell r="AK39" t="str">
            <v>広島学院</v>
          </cell>
          <cell r="AM39">
            <v>2054</v>
          </cell>
          <cell r="AO39" t="str">
            <v/>
          </cell>
          <cell r="AP39">
            <v>100</v>
          </cell>
          <cell r="AQ39">
            <v>81</v>
          </cell>
          <cell r="AR39">
            <v>102</v>
          </cell>
          <cell r="AV39" t="str">
            <v/>
          </cell>
          <cell r="AW39" t="str">
            <v/>
          </cell>
          <cell r="AX39" t="str">
            <v/>
          </cell>
        </row>
        <row r="40">
          <cell r="F40" t="str">
            <v/>
          </cell>
          <cell r="J40" t="str">
            <v/>
          </cell>
          <cell r="P40" t="str">
            <v>男</v>
          </cell>
          <cell r="S40">
            <v>1120</v>
          </cell>
          <cell r="T40" t="str">
            <v>崇徳中</v>
          </cell>
          <cell r="V40">
            <v>0</v>
          </cell>
          <cell r="W40" t="b">
            <v>0</v>
          </cell>
          <cell r="X40" t="str">
            <v> </v>
          </cell>
          <cell r="Z40">
            <v>1120</v>
          </cell>
          <cell r="AA40" t="str">
            <v>崇徳中</v>
          </cell>
          <cell r="AB40" t="str">
            <v>ｿｳﾄｸ</v>
          </cell>
          <cell r="AC40" t="str">
            <v>広島西</v>
          </cell>
          <cell r="AD40" t="str">
            <v>広島</v>
          </cell>
          <cell r="AE40" t="str">
            <v>733-8511</v>
          </cell>
          <cell r="AF40" t="str">
            <v>広島市西区楠木町4-１5-13</v>
          </cell>
          <cell r="AG40" t="str">
            <v>082-237-9331</v>
          </cell>
          <cell r="AH40" t="str">
            <v>082-230-2897</v>
          </cell>
          <cell r="AI40" t="str">
            <v>西</v>
          </cell>
          <cell r="AJ40" t="str">
            <v>１０</v>
          </cell>
          <cell r="AK40" t="str">
            <v>崇徳中学校</v>
          </cell>
          <cell r="AM40">
            <v>2055</v>
          </cell>
          <cell r="AO40" t="str">
            <v/>
          </cell>
          <cell r="AP40">
            <v>101</v>
          </cell>
          <cell r="AQ40">
            <v>82</v>
          </cell>
          <cell r="AR40">
            <v>103</v>
          </cell>
          <cell r="AV40" t="str">
            <v/>
          </cell>
          <cell r="AW40" t="str">
            <v/>
          </cell>
          <cell r="AX40" t="str">
            <v/>
          </cell>
        </row>
        <row r="41">
          <cell r="F41" t="str">
            <v/>
          </cell>
          <cell r="J41" t="str">
            <v/>
          </cell>
          <cell r="P41" t="str">
            <v>男</v>
          </cell>
          <cell r="S41">
            <v>1150</v>
          </cell>
          <cell r="T41" t="str">
            <v>ひろしま協創中</v>
          </cell>
          <cell r="V41">
            <v>0</v>
          </cell>
          <cell r="W41" t="b">
            <v>0</v>
          </cell>
          <cell r="X41" t="str">
            <v> </v>
          </cell>
          <cell r="Z41">
            <v>1150</v>
          </cell>
          <cell r="AA41" t="str">
            <v>ひろしま協創中</v>
          </cell>
          <cell r="AB41" t="str">
            <v>ﾋﾛｼﾏｷｮｳｿｳ</v>
          </cell>
          <cell r="AC41" t="str">
            <v>広島西</v>
          </cell>
          <cell r="AD41" t="str">
            <v>広島</v>
          </cell>
          <cell r="AE41" t="str">
            <v>733-8622</v>
          </cell>
          <cell r="AF41" t="str">
            <v>広島市西区井口4-6-18</v>
          </cell>
          <cell r="AG41" t="str">
            <v>082-278-1101</v>
          </cell>
          <cell r="AH41" t="str">
            <v>082-279-8383</v>
          </cell>
          <cell r="AI41" t="str">
            <v>西</v>
          </cell>
          <cell r="AJ41" t="str">
            <v>１１</v>
          </cell>
          <cell r="AK41" t="str">
            <v>ひろしま協創中学校</v>
          </cell>
          <cell r="AM41">
            <v>2056</v>
          </cell>
          <cell r="AO41" t="str">
            <v/>
          </cell>
          <cell r="AP41">
            <v>102</v>
          </cell>
          <cell r="AQ41">
            <v>83</v>
          </cell>
          <cell r="AR41">
            <v>104</v>
          </cell>
          <cell r="AV41" t="str">
            <v/>
          </cell>
          <cell r="AW41" t="str">
            <v/>
          </cell>
          <cell r="AX41" t="str">
            <v/>
          </cell>
        </row>
        <row r="42">
          <cell r="F42" t="str">
            <v/>
          </cell>
          <cell r="J42" t="str">
            <v/>
          </cell>
          <cell r="P42" t="str">
            <v>男</v>
          </cell>
          <cell r="S42">
            <v>1180</v>
          </cell>
          <cell r="T42" t="str">
            <v>ＮＤ清心中</v>
          </cell>
          <cell r="V42">
            <v>0</v>
          </cell>
          <cell r="W42" t="b">
            <v>0</v>
          </cell>
          <cell r="X42" t="str">
            <v> </v>
          </cell>
          <cell r="Z42">
            <v>1180</v>
          </cell>
          <cell r="AA42" t="str">
            <v>ＮＤ清心中</v>
          </cell>
          <cell r="AB42" t="str">
            <v>ﾉｰﾄﾙﾀﾞﾑｾｲｼﾝ</v>
          </cell>
          <cell r="AC42" t="str">
            <v>広島西</v>
          </cell>
          <cell r="AD42" t="str">
            <v>広島</v>
          </cell>
          <cell r="AE42" t="str">
            <v>733-0811</v>
          </cell>
          <cell r="AF42" t="str">
            <v>広島市西区己斐東1-10-1</v>
          </cell>
          <cell r="AG42" t="str">
            <v>082-271-1724</v>
          </cell>
          <cell r="AH42" t="str">
            <v>082-272-2596</v>
          </cell>
          <cell r="AI42" t="str">
            <v>西</v>
          </cell>
          <cell r="AJ42" t="str">
            <v>１２</v>
          </cell>
          <cell r="AK42" t="str">
            <v>ＮＤ清心中学校</v>
          </cell>
          <cell r="AM42">
            <v>2057</v>
          </cell>
          <cell r="AO42" t="str">
            <v/>
          </cell>
          <cell r="AP42">
            <v>103</v>
          </cell>
          <cell r="AQ42">
            <v>84</v>
          </cell>
          <cell r="AR42">
            <v>105</v>
          </cell>
          <cell r="AV42" t="str">
            <v/>
          </cell>
          <cell r="AW42" t="str">
            <v/>
          </cell>
          <cell r="AX42" t="str">
            <v/>
          </cell>
        </row>
        <row r="43">
          <cell r="F43" t="str">
            <v/>
          </cell>
          <cell r="J43" t="str">
            <v/>
          </cell>
          <cell r="P43" t="str">
            <v>男</v>
          </cell>
          <cell r="S43">
            <v>1210</v>
          </cell>
          <cell r="T43" t="str">
            <v>広島城南中</v>
          </cell>
          <cell r="V43">
            <v>0</v>
          </cell>
          <cell r="W43" t="b">
            <v>0</v>
          </cell>
          <cell r="X43" t="str">
            <v> </v>
          </cell>
          <cell r="Z43">
            <v>1210</v>
          </cell>
          <cell r="AA43" t="str">
            <v>広島城南中</v>
          </cell>
          <cell r="AB43" t="str">
            <v>ﾋﾛｼﾏｼﾞｮｳﾅﾝ</v>
          </cell>
          <cell r="AC43" t="str">
            <v>広島北</v>
          </cell>
          <cell r="AD43" t="str">
            <v>広島</v>
          </cell>
          <cell r="AE43" t="str">
            <v>731-0102</v>
          </cell>
          <cell r="AF43" t="str">
            <v>広島市安佐南区川内6-8-1</v>
          </cell>
          <cell r="AG43" t="str">
            <v>082-877-3209</v>
          </cell>
          <cell r="AH43" t="str">
            <v>082-870-6309</v>
          </cell>
          <cell r="AI43" t="str">
            <v>安佐南</v>
          </cell>
          <cell r="AJ43" t="str">
            <v>１</v>
          </cell>
          <cell r="AK43" t="str">
            <v>広島城南中学校</v>
          </cell>
          <cell r="AM43">
            <v>2058</v>
          </cell>
          <cell r="AO43" t="str">
            <v/>
          </cell>
          <cell r="AP43">
            <v>104</v>
          </cell>
          <cell r="AQ43">
            <v>85</v>
          </cell>
          <cell r="AR43">
            <v>106</v>
          </cell>
          <cell r="AV43" t="str">
            <v/>
          </cell>
          <cell r="AW43" t="str">
            <v/>
          </cell>
          <cell r="AX43" t="str">
            <v/>
          </cell>
        </row>
        <row r="44">
          <cell r="F44" t="str">
            <v/>
          </cell>
          <cell r="J44" t="str">
            <v/>
          </cell>
          <cell r="P44" t="str">
            <v>男</v>
          </cell>
          <cell r="S44">
            <v>1240</v>
          </cell>
          <cell r="T44" t="str">
            <v>安佐中</v>
          </cell>
          <cell r="V44">
            <v>0</v>
          </cell>
          <cell r="W44" t="b">
            <v>0</v>
          </cell>
          <cell r="X44" t="str">
            <v> </v>
          </cell>
          <cell r="Z44">
            <v>1240</v>
          </cell>
          <cell r="AA44" t="str">
            <v>安佐中</v>
          </cell>
          <cell r="AB44" t="str">
            <v>ｱｻ</v>
          </cell>
          <cell r="AC44" t="str">
            <v>広島北</v>
          </cell>
          <cell r="AD44" t="str">
            <v>広島</v>
          </cell>
          <cell r="AE44" t="str">
            <v>731-0124</v>
          </cell>
          <cell r="AF44" t="str">
            <v>広島市安佐南区大町東4-1-6</v>
          </cell>
          <cell r="AG44" t="str">
            <v>082-877-0111</v>
          </cell>
          <cell r="AH44" t="str">
            <v>082-870-6355</v>
          </cell>
          <cell r="AI44" t="str">
            <v>安佐南</v>
          </cell>
          <cell r="AJ44" t="str">
            <v>２</v>
          </cell>
          <cell r="AK44" t="str">
            <v>安佐中学校</v>
          </cell>
          <cell r="AM44">
            <v>2059</v>
          </cell>
          <cell r="AO44" t="str">
            <v/>
          </cell>
          <cell r="AP44">
            <v>105</v>
          </cell>
          <cell r="AQ44">
            <v>86</v>
          </cell>
          <cell r="AR44">
            <v>107</v>
          </cell>
          <cell r="AV44" t="str">
            <v/>
          </cell>
          <cell r="AW44" t="str">
            <v/>
          </cell>
          <cell r="AX44" t="str">
            <v/>
          </cell>
        </row>
        <row r="45">
          <cell r="F45" t="str">
            <v/>
          </cell>
          <cell r="J45" t="str">
            <v/>
          </cell>
          <cell r="P45" t="str">
            <v>男</v>
          </cell>
          <cell r="S45">
            <v>1270</v>
          </cell>
          <cell r="T45" t="str">
            <v>安西中</v>
          </cell>
          <cell r="V45">
            <v>0</v>
          </cell>
          <cell r="W45" t="b">
            <v>0</v>
          </cell>
          <cell r="X45" t="str">
            <v> </v>
          </cell>
          <cell r="Z45">
            <v>1270</v>
          </cell>
          <cell r="AA45" t="str">
            <v>安西中</v>
          </cell>
          <cell r="AB45" t="str">
            <v>ﾔｽﾆｼ</v>
          </cell>
          <cell r="AC45" t="str">
            <v>広島北</v>
          </cell>
          <cell r="AD45" t="str">
            <v>広島</v>
          </cell>
          <cell r="AE45" t="str">
            <v>731-0142</v>
          </cell>
          <cell r="AF45" t="str">
            <v>広島市安佐南区高取南3-27-1</v>
          </cell>
          <cell r="AG45" t="str">
            <v>082-878-4441</v>
          </cell>
          <cell r="AH45" t="str">
            <v>082-872-9691</v>
          </cell>
          <cell r="AI45" t="str">
            <v>安佐南</v>
          </cell>
          <cell r="AJ45" t="str">
            <v>３</v>
          </cell>
          <cell r="AK45" t="str">
            <v>安西中学校</v>
          </cell>
          <cell r="AM45">
            <v>2060</v>
          </cell>
          <cell r="AO45" t="str">
            <v/>
          </cell>
          <cell r="AP45">
            <v>106</v>
          </cell>
          <cell r="AQ45">
            <v>87</v>
          </cell>
          <cell r="AR45">
            <v>108</v>
          </cell>
          <cell r="AV45" t="str">
            <v/>
          </cell>
          <cell r="AW45" t="str">
            <v/>
          </cell>
          <cell r="AX45" t="str">
            <v/>
          </cell>
        </row>
        <row r="46">
          <cell r="F46" t="str">
            <v/>
          </cell>
          <cell r="J46" t="str">
            <v/>
          </cell>
          <cell r="P46" t="str">
            <v>男</v>
          </cell>
          <cell r="S46">
            <v>1300</v>
          </cell>
          <cell r="T46" t="str">
            <v>祇園中</v>
          </cell>
          <cell r="V46">
            <v>0</v>
          </cell>
          <cell r="W46" t="b">
            <v>0</v>
          </cell>
          <cell r="X46" t="str">
            <v> </v>
          </cell>
          <cell r="Z46">
            <v>1300</v>
          </cell>
          <cell r="AA46" t="str">
            <v>祇園中</v>
          </cell>
          <cell r="AB46" t="str">
            <v>ｷﾞｵﾝ</v>
          </cell>
          <cell r="AC46" t="str">
            <v>広島北</v>
          </cell>
          <cell r="AD46" t="str">
            <v>広島</v>
          </cell>
          <cell r="AE46" t="str">
            <v>731-0138</v>
          </cell>
          <cell r="AF46" t="str">
            <v>広島市安佐南区祇園5-39-1</v>
          </cell>
          <cell r="AG46" t="str">
            <v>082-874-0055</v>
          </cell>
          <cell r="AH46" t="str">
            <v>082-874-6405</v>
          </cell>
          <cell r="AI46" t="str">
            <v>安佐南</v>
          </cell>
          <cell r="AJ46" t="str">
            <v>４</v>
          </cell>
          <cell r="AK46" t="str">
            <v>祇園中学校</v>
          </cell>
          <cell r="AV46" t="str">
            <v/>
          </cell>
          <cell r="AW46" t="str">
            <v/>
          </cell>
          <cell r="AX46" t="str">
            <v/>
          </cell>
        </row>
        <row r="47">
          <cell r="F47" t="str">
            <v/>
          </cell>
          <cell r="J47" t="str">
            <v/>
          </cell>
          <cell r="P47" t="str">
            <v>男</v>
          </cell>
          <cell r="S47">
            <v>1330</v>
          </cell>
          <cell r="T47" t="str">
            <v>祇園東中</v>
          </cell>
          <cell r="V47">
            <v>0</v>
          </cell>
          <cell r="W47" t="b">
            <v>0</v>
          </cell>
          <cell r="X47" t="str">
            <v> </v>
          </cell>
          <cell r="Z47">
            <v>1330</v>
          </cell>
          <cell r="AA47" t="str">
            <v>祇園東中</v>
          </cell>
          <cell r="AB47" t="str">
            <v>ｷﾞｵﾝﾋｶﾞｼ</v>
          </cell>
          <cell r="AC47" t="str">
            <v>広島北</v>
          </cell>
          <cell r="AD47" t="str">
            <v>広島</v>
          </cell>
          <cell r="AE47" t="str">
            <v>731-0113</v>
          </cell>
          <cell r="AF47" t="str">
            <v>広島市安佐南区西原7-16-1</v>
          </cell>
          <cell r="AG47" t="str">
            <v>082-874-6262</v>
          </cell>
          <cell r="AH47" t="str">
            <v>082-874-4044</v>
          </cell>
          <cell r="AI47" t="str">
            <v>安佐南</v>
          </cell>
          <cell r="AJ47" t="str">
            <v>５</v>
          </cell>
          <cell r="AK47" t="str">
            <v>祇園東中学校</v>
          </cell>
          <cell r="AV47" t="str">
            <v/>
          </cell>
          <cell r="AW47" t="str">
            <v/>
          </cell>
          <cell r="AX47" t="str">
            <v/>
          </cell>
        </row>
        <row r="48">
          <cell r="F48" t="str">
            <v/>
          </cell>
          <cell r="J48" t="str">
            <v/>
          </cell>
          <cell r="P48" t="str">
            <v>男</v>
          </cell>
          <cell r="S48">
            <v>1360</v>
          </cell>
          <cell r="T48" t="str">
            <v>戸山中</v>
          </cell>
          <cell r="V48">
            <v>0</v>
          </cell>
          <cell r="W48" t="b">
            <v>0</v>
          </cell>
          <cell r="X48" t="str">
            <v> </v>
          </cell>
          <cell r="Z48">
            <v>1360</v>
          </cell>
          <cell r="AA48" t="str">
            <v>戸山中</v>
          </cell>
          <cell r="AB48" t="str">
            <v>ﾄﾔﾏ</v>
          </cell>
          <cell r="AC48" t="str">
            <v>広島北</v>
          </cell>
          <cell r="AD48" t="str">
            <v>広島</v>
          </cell>
          <cell r="AE48" t="str">
            <v>731-3271</v>
          </cell>
          <cell r="AF48" t="str">
            <v>広島市安佐南区沼田町阿戸3725</v>
          </cell>
          <cell r="AG48" t="str">
            <v>082-839-2014</v>
          </cell>
          <cell r="AH48" t="str">
            <v>082-839-3308</v>
          </cell>
          <cell r="AI48" t="str">
            <v>安佐南</v>
          </cell>
          <cell r="AJ48" t="str">
            <v>６</v>
          </cell>
          <cell r="AK48" t="str">
            <v>戸山中学校</v>
          </cell>
          <cell r="AV48" t="str">
            <v/>
          </cell>
          <cell r="AW48" t="str">
            <v/>
          </cell>
          <cell r="AX48" t="str">
            <v/>
          </cell>
        </row>
        <row r="49">
          <cell r="F49" t="str">
            <v/>
          </cell>
          <cell r="J49" t="str">
            <v/>
          </cell>
          <cell r="P49" t="str">
            <v>男</v>
          </cell>
          <cell r="S49">
            <v>1390</v>
          </cell>
          <cell r="T49" t="str">
            <v>伴中</v>
          </cell>
          <cell r="V49">
            <v>0</v>
          </cell>
          <cell r="W49" t="b">
            <v>0</v>
          </cell>
          <cell r="X49" t="str">
            <v> </v>
          </cell>
          <cell r="Z49">
            <v>1390</v>
          </cell>
          <cell r="AA49" t="str">
            <v>伴中</v>
          </cell>
          <cell r="AB49" t="str">
            <v>ﾄﾓ</v>
          </cell>
          <cell r="AC49" t="str">
            <v>広島北</v>
          </cell>
          <cell r="AD49" t="str">
            <v>広島</v>
          </cell>
          <cell r="AE49" t="str">
            <v>731-3161</v>
          </cell>
          <cell r="AF49" t="str">
            <v>広島市安佐南区伴中央1-7-1</v>
          </cell>
          <cell r="AG49" t="str">
            <v>082-848-0017</v>
          </cell>
          <cell r="AH49" t="str">
            <v>082-848-9544</v>
          </cell>
          <cell r="AI49" t="str">
            <v>安佐南</v>
          </cell>
          <cell r="AJ49" t="str">
            <v>７</v>
          </cell>
          <cell r="AK49" t="str">
            <v>伴中学校</v>
          </cell>
          <cell r="AV49" t="str">
            <v/>
          </cell>
          <cell r="AW49" t="str">
            <v/>
          </cell>
          <cell r="AX49" t="str">
            <v/>
          </cell>
        </row>
        <row r="50">
          <cell r="F50" t="str">
            <v/>
          </cell>
          <cell r="J50" t="str">
            <v/>
          </cell>
          <cell r="P50" t="str">
            <v>男</v>
          </cell>
          <cell r="S50">
            <v>1420</v>
          </cell>
          <cell r="T50" t="str">
            <v>安佐南中</v>
          </cell>
          <cell r="V50">
            <v>0</v>
          </cell>
          <cell r="W50" t="b">
            <v>0</v>
          </cell>
          <cell r="X50" t="str">
            <v> </v>
          </cell>
          <cell r="Z50">
            <v>1420</v>
          </cell>
          <cell r="AA50" t="str">
            <v>安佐南中</v>
          </cell>
          <cell r="AB50" t="str">
            <v>ｱｻﾐﾅﾐ</v>
          </cell>
          <cell r="AC50" t="str">
            <v>広島北</v>
          </cell>
          <cell r="AD50" t="str">
            <v>広島</v>
          </cell>
          <cell r="AE50" t="str">
            <v>731-0125</v>
          </cell>
          <cell r="AF50" t="str">
            <v>広島市安佐南区大町西2-35-1</v>
          </cell>
          <cell r="AG50" t="str">
            <v>082-879-9358</v>
          </cell>
          <cell r="AH50" t="str">
            <v>082-870-1617</v>
          </cell>
          <cell r="AI50" t="str">
            <v>安佐南</v>
          </cell>
          <cell r="AJ50" t="str">
            <v>８</v>
          </cell>
          <cell r="AK50" t="str">
            <v>安佐南中学校</v>
          </cell>
          <cell r="AV50" t="str">
            <v/>
          </cell>
          <cell r="AW50" t="str">
            <v/>
          </cell>
          <cell r="AX50" t="str">
            <v/>
          </cell>
        </row>
        <row r="51">
          <cell r="F51" t="str">
            <v/>
          </cell>
          <cell r="J51" t="str">
            <v/>
          </cell>
          <cell r="P51" t="str">
            <v>男</v>
          </cell>
          <cell r="S51">
            <v>1450</v>
          </cell>
          <cell r="T51" t="str">
            <v>長束中</v>
          </cell>
          <cell r="V51">
            <v>0</v>
          </cell>
          <cell r="W51" t="b">
            <v>0</v>
          </cell>
          <cell r="X51" t="str">
            <v> </v>
          </cell>
          <cell r="Z51">
            <v>1450</v>
          </cell>
          <cell r="AA51" t="str">
            <v>長束中</v>
          </cell>
          <cell r="AB51" t="str">
            <v>ﾅｶﾞﾂｶ</v>
          </cell>
          <cell r="AC51" t="str">
            <v>広島北</v>
          </cell>
          <cell r="AD51" t="str">
            <v>広島</v>
          </cell>
          <cell r="AE51" t="str">
            <v>731-0136</v>
          </cell>
          <cell r="AF51" t="str">
            <v>広島市安佐南区長束西1-26-2</v>
          </cell>
          <cell r="AG51" t="str">
            <v>082-239-3883</v>
          </cell>
          <cell r="AH51" t="str">
            <v>082-239-3518</v>
          </cell>
          <cell r="AI51" t="str">
            <v>安佐南</v>
          </cell>
          <cell r="AJ51" t="str">
            <v>９</v>
          </cell>
          <cell r="AK51" t="str">
            <v>長束中学校</v>
          </cell>
          <cell r="AV51" t="str">
            <v/>
          </cell>
          <cell r="AW51" t="str">
            <v/>
          </cell>
          <cell r="AX51" t="str">
            <v/>
          </cell>
        </row>
        <row r="52">
          <cell r="F52" t="str">
            <v/>
          </cell>
          <cell r="J52" t="str">
            <v/>
          </cell>
          <cell r="P52" t="str">
            <v>男</v>
          </cell>
          <cell r="S52">
            <v>1480</v>
          </cell>
          <cell r="T52" t="str">
            <v>高取北中</v>
          </cell>
          <cell r="V52">
            <v>0</v>
          </cell>
          <cell r="W52" t="b">
            <v>0</v>
          </cell>
          <cell r="X52" t="str">
            <v> </v>
          </cell>
          <cell r="Z52">
            <v>1480</v>
          </cell>
          <cell r="AA52" t="str">
            <v>高取北中</v>
          </cell>
          <cell r="AB52" t="str">
            <v>ﾀｶﾄﾘｷﾀ</v>
          </cell>
          <cell r="AC52" t="str">
            <v>広島北</v>
          </cell>
          <cell r="AD52" t="str">
            <v>広島</v>
          </cell>
          <cell r="AE52" t="str">
            <v>731-0144</v>
          </cell>
          <cell r="AF52" t="str">
            <v>広島市安佐南区高取北3-19-1</v>
          </cell>
          <cell r="AG52" t="str">
            <v>082-872-2071</v>
          </cell>
          <cell r="AH52" t="str">
            <v>082-872-9702</v>
          </cell>
          <cell r="AI52" t="str">
            <v>安佐南</v>
          </cell>
          <cell r="AJ52" t="str">
            <v>１０</v>
          </cell>
          <cell r="AK52" t="str">
            <v>高取北中学校</v>
          </cell>
          <cell r="AV52" t="str">
            <v/>
          </cell>
          <cell r="AW52" t="str">
            <v/>
          </cell>
          <cell r="AX52" t="str">
            <v/>
          </cell>
        </row>
        <row r="53">
          <cell r="F53" t="str">
            <v/>
          </cell>
          <cell r="J53" t="str">
            <v/>
          </cell>
          <cell r="P53" t="str">
            <v>男</v>
          </cell>
          <cell r="S53">
            <v>1510</v>
          </cell>
          <cell r="T53" t="str">
            <v>城山北中</v>
          </cell>
          <cell r="V53">
            <v>0</v>
          </cell>
          <cell r="W53" t="b">
            <v>0</v>
          </cell>
          <cell r="X53" t="str">
            <v> </v>
          </cell>
          <cell r="Z53">
            <v>1510</v>
          </cell>
          <cell r="AA53" t="str">
            <v>城山北中</v>
          </cell>
          <cell r="AB53" t="str">
            <v>ｼﾞｮｳﾔﾏｷﾀ</v>
          </cell>
          <cell r="AC53" t="str">
            <v>広島北</v>
          </cell>
          <cell r="AD53" t="str">
            <v>広島</v>
          </cell>
          <cell r="AE53" t="str">
            <v>731-0101</v>
          </cell>
          <cell r="AF53" t="str">
            <v>広島市安佐南区八木5-34-1</v>
          </cell>
          <cell r="AG53" t="str">
            <v>082-873-5506</v>
          </cell>
          <cell r="AH53" t="str">
            <v>082-873-5507</v>
          </cell>
          <cell r="AI53" t="str">
            <v>安佐南</v>
          </cell>
          <cell r="AJ53" t="str">
            <v>１１</v>
          </cell>
          <cell r="AK53" t="str">
            <v>城山北中学校</v>
          </cell>
          <cell r="AV53" t="str">
            <v/>
          </cell>
          <cell r="AW53" t="str">
            <v/>
          </cell>
          <cell r="AX53" t="str">
            <v/>
          </cell>
        </row>
        <row r="54">
          <cell r="F54" t="str">
            <v/>
          </cell>
          <cell r="J54" t="str">
            <v/>
          </cell>
          <cell r="P54" t="str">
            <v>男</v>
          </cell>
          <cell r="S54">
            <v>1540</v>
          </cell>
          <cell r="T54" t="str">
            <v>東原中</v>
          </cell>
          <cell r="V54">
            <v>0</v>
          </cell>
          <cell r="W54" t="b">
            <v>0</v>
          </cell>
          <cell r="X54" t="str">
            <v> </v>
          </cell>
          <cell r="Z54">
            <v>1540</v>
          </cell>
          <cell r="AA54" t="str">
            <v>東原中</v>
          </cell>
          <cell r="AB54" t="str">
            <v>ﾋｶﾞｼﾊﾗ</v>
          </cell>
          <cell r="AC54" t="str">
            <v>広島北</v>
          </cell>
          <cell r="AD54" t="str">
            <v>広島</v>
          </cell>
          <cell r="AE54" t="str">
            <v>731-0112</v>
          </cell>
          <cell r="AF54" t="str">
            <v>広島市安佐南区東原3-8-1</v>
          </cell>
          <cell r="AG54" t="str">
            <v>082-875-6181</v>
          </cell>
          <cell r="AH54" t="str">
            <v>082-875-3992</v>
          </cell>
          <cell r="AI54" t="str">
            <v>安佐南</v>
          </cell>
          <cell r="AJ54" t="str">
            <v>１２</v>
          </cell>
          <cell r="AK54" t="str">
            <v>東原中学校</v>
          </cell>
          <cell r="AV54" t="str">
            <v/>
          </cell>
          <cell r="AW54" t="str">
            <v/>
          </cell>
          <cell r="AX54" t="str">
            <v/>
          </cell>
        </row>
        <row r="55">
          <cell r="F55" t="str">
            <v/>
          </cell>
          <cell r="J55" t="str">
            <v/>
          </cell>
          <cell r="P55" t="str">
            <v>男</v>
          </cell>
          <cell r="S55">
            <v>1570</v>
          </cell>
          <cell r="T55" t="str">
            <v>大塚中</v>
          </cell>
          <cell r="V55">
            <v>0</v>
          </cell>
          <cell r="W55" t="b">
            <v>0</v>
          </cell>
          <cell r="X55" t="str">
            <v> </v>
          </cell>
          <cell r="Z55">
            <v>1570</v>
          </cell>
          <cell r="AA55" t="str">
            <v>大塚中</v>
          </cell>
          <cell r="AB55" t="str">
            <v>ｵｵﾂﾞｶ</v>
          </cell>
          <cell r="AC55" t="str">
            <v>広島北</v>
          </cell>
          <cell r="AD55" t="str">
            <v>広島</v>
          </cell>
          <cell r="AE55" t="str">
            <v>731-3167</v>
          </cell>
          <cell r="AF55" t="str">
            <v>広島市安佐南区大塚西6-3-1</v>
          </cell>
          <cell r="AG55" t="str">
            <v>082-849-1022</v>
          </cell>
          <cell r="AH55" t="str">
            <v>082-849-1033</v>
          </cell>
          <cell r="AI55" t="str">
            <v>安佐南</v>
          </cell>
          <cell r="AJ55" t="str">
            <v>１３</v>
          </cell>
          <cell r="AK55" t="str">
            <v>大塚中学校</v>
          </cell>
          <cell r="AV55" t="str">
            <v/>
          </cell>
          <cell r="AW55" t="str">
            <v/>
          </cell>
          <cell r="AX55" t="str">
            <v/>
          </cell>
        </row>
        <row r="56">
          <cell r="F56" t="str">
            <v/>
          </cell>
          <cell r="J56" t="str">
            <v/>
          </cell>
          <cell r="P56" t="str">
            <v>男</v>
          </cell>
          <cell r="S56">
            <v>1600</v>
          </cell>
          <cell r="T56" t="str">
            <v>ＡＩＣＪ中</v>
          </cell>
          <cell r="V56">
            <v>0</v>
          </cell>
          <cell r="W56" t="b">
            <v>0</v>
          </cell>
          <cell r="X56" t="str">
            <v> </v>
          </cell>
          <cell r="Z56">
            <v>1600</v>
          </cell>
          <cell r="AA56" t="str">
            <v>ＡＩＣＪ中</v>
          </cell>
          <cell r="AB56" t="str">
            <v>ｴｰｱｲｼｨｰｼﾞｪｲ</v>
          </cell>
          <cell r="AC56" t="str">
            <v>広島北</v>
          </cell>
          <cell r="AD56" t="str">
            <v>広島</v>
          </cell>
          <cell r="AE56" t="str">
            <v>731-0138</v>
          </cell>
          <cell r="AF56" t="str">
            <v>広島市安佐南区祇園2-33-16</v>
          </cell>
          <cell r="AG56" t="str">
            <v>082-832-5037</v>
          </cell>
          <cell r="AH56" t="str">
            <v>082-875-5364</v>
          </cell>
          <cell r="AI56" t="str">
            <v>安佐南</v>
          </cell>
          <cell r="AJ56" t="str">
            <v>１４</v>
          </cell>
          <cell r="AK56" t="str">
            <v>ＡＩＣＪ中学校</v>
          </cell>
          <cell r="AV56" t="str">
            <v/>
          </cell>
          <cell r="AW56" t="str">
            <v/>
          </cell>
          <cell r="AX56" t="str">
            <v/>
          </cell>
        </row>
        <row r="57">
          <cell r="F57" t="str">
            <v/>
          </cell>
          <cell r="J57" t="str">
            <v/>
          </cell>
          <cell r="P57" t="str">
            <v>男</v>
          </cell>
          <cell r="S57">
            <v>1630</v>
          </cell>
          <cell r="T57" t="str">
            <v>白木中</v>
          </cell>
          <cell r="V57">
            <v>0</v>
          </cell>
          <cell r="W57" t="b">
            <v>0</v>
          </cell>
          <cell r="X57" t="str">
            <v> </v>
          </cell>
          <cell r="Z57">
            <v>1630</v>
          </cell>
          <cell r="AA57" t="str">
            <v>白木中</v>
          </cell>
          <cell r="AB57" t="str">
            <v>ｼﾗｷ</v>
          </cell>
          <cell r="AC57" t="str">
            <v>広島北</v>
          </cell>
          <cell r="AD57" t="str">
            <v>広島</v>
          </cell>
          <cell r="AE57" t="str">
            <v>739-1411</v>
          </cell>
          <cell r="AF57" t="str">
            <v>広島市安佐北区白木町市川1428</v>
          </cell>
          <cell r="AG57" t="str">
            <v>082-828-0525</v>
          </cell>
          <cell r="AH57" t="str">
            <v>082-828-0501</v>
          </cell>
          <cell r="AI57" t="str">
            <v>安佐北</v>
          </cell>
          <cell r="AJ57" t="str">
            <v>１</v>
          </cell>
          <cell r="AK57" t="str">
            <v>白木中学校</v>
          </cell>
          <cell r="AV57" t="str">
            <v/>
          </cell>
          <cell r="AW57" t="str">
            <v/>
          </cell>
          <cell r="AX57" t="str">
            <v/>
          </cell>
        </row>
        <row r="58">
          <cell r="F58" t="str">
            <v/>
          </cell>
          <cell r="J58" t="str">
            <v/>
          </cell>
          <cell r="P58" t="str">
            <v>男</v>
          </cell>
          <cell r="S58">
            <v>1660</v>
          </cell>
          <cell r="T58" t="str">
            <v>高陽中</v>
          </cell>
          <cell r="V58">
            <v>0</v>
          </cell>
          <cell r="W58" t="b">
            <v>0</v>
          </cell>
          <cell r="X58" t="str">
            <v> </v>
          </cell>
          <cell r="Z58">
            <v>1660</v>
          </cell>
          <cell r="AA58" t="str">
            <v>高陽中</v>
          </cell>
          <cell r="AB58" t="str">
            <v>ｺｳﾖｳ</v>
          </cell>
          <cell r="AC58" t="str">
            <v>広島北</v>
          </cell>
          <cell r="AD58" t="str">
            <v>広島</v>
          </cell>
          <cell r="AE58" t="str">
            <v>739-1751</v>
          </cell>
          <cell r="AF58" t="str">
            <v>広島市安佐北区深川6-22-6</v>
          </cell>
          <cell r="AG58" t="str">
            <v>082-842-0022</v>
          </cell>
          <cell r="AH58" t="str">
            <v>082-842-9727</v>
          </cell>
          <cell r="AI58" t="str">
            <v>安佐北</v>
          </cell>
          <cell r="AJ58" t="str">
            <v>２</v>
          </cell>
          <cell r="AK58" t="str">
            <v>高陽中学校</v>
          </cell>
          <cell r="AV58" t="str">
            <v/>
          </cell>
          <cell r="AW58" t="str">
            <v/>
          </cell>
          <cell r="AX58" t="str">
            <v/>
          </cell>
        </row>
        <row r="59">
          <cell r="F59" t="str">
            <v/>
          </cell>
          <cell r="J59" t="str">
            <v/>
          </cell>
          <cell r="P59" t="str">
            <v>男</v>
          </cell>
          <cell r="S59">
            <v>1690</v>
          </cell>
          <cell r="T59" t="str">
            <v>落合中</v>
          </cell>
          <cell r="V59">
            <v>0</v>
          </cell>
          <cell r="W59" t="b">
            <v>0</v>
          </cell>
          <cell r="X59" t="str">
            <v> </v>
          </cell>
          <cell r="Z59">
            <v>1690</v>
          </cell>
          <cell r="AA59" t="str">
            <v>落合中</v>
          </cell>
          <cell r="AB59" t="str">
            <v>ｵﾁｱｲ</v>
          </cell>
          <cell r="AC59" t="str">
            <v>広島北</v>
          </cell>
          <cell r="AD59" t="str">
            <v>広島</v>
          </cell>
          <cell r="AE59" t="str">
            <v>739-1741</v>
          </cell>
          <cell r="AF59" t="str">
            <v>広島市安佐北区真亀2-1-1</v>
          </cell>
          <cell r="AG59" t="str">
            <v>082-842-6416</v>
          </cell>
          <cell r="AH59" t="str">
            <v>082-842-9806</v>
          </cell>
          <cell r="AI59" t="str">
            <v>安佐北</v>
          </cell>
          <cell r="AJ59" t="str">
            <v>３</v>
          </cell>
          <cell r="AK59" t="str">
            <v>落合中学校</v>
          </cell>
          <cell r="AV59" t="str">
            <v/>
          </cell>
          <cell r="AW59" t="str">
            <v/>
          </cell>
          <cell r="AX59" t="str">
            <v/>
          </cell>
        </row>
        <row r="60">
          <cell r="F60" t="str">
            <v/>
          </cell>
          <cell r="J60" t="str">
            <v/>
          </cell>
          <cell r="P60" t="str">
            <v>男</v>
          </cell>
          <cell r="S60">
            <v>1720</v>
          </cell>
          <cell r="T60" t="str">
            <v>可部中</v>
          </cell>
          <cell r="V60">
            <v>0</v>
          </cell>
          <cell r="W60" t="b">
            <v>0</v>
          </cell>
          <cell r="X60" t="str">
            <v> </v>
          </cell>
          <cell r="Z60">
            <v>1720</v>
          </cell>
          <cell r="AA60" t="str">
            <v>可部中</v>
          </cell>
          <cell r="AB60" t="str">
            <v>ｶﾍﾞ</v>
          </cell>
          <cell r="AC60" t="str">
            <v>広島北</v>
          </cell>
          <cell r="AD60" t="str">
            <v>広島</v>
          </cell>
          <cell r="AE60" t="str">
            <v>731-0221</v>
          </cell>
          <cell r="AF60" t="str">
            <v>広島市安佐北区可部7-2-1</v>
          </cell>
          <cell r="AG60" t="str">
            <v>082-814-2224</v>
          </cell>
          <cell r="AH60" t="str">
            <v>082-814-0914</v>
          </cell>
          <cell r="AI60" t="str">
            <v>安佐北</v>
          </cell>
          <cell r="AJ60" t="str">
            <v>４</v>
          </cell>
          <cell r="AK60" t="str">
            <v>可部中学校</v>
          </cell>
          <cell r="AV60" t="str">
            <v/>
          </cell>
          <cell r="AW60" t="str">
            <v/>
          </cell>
          <cell r="AX60" t="str">
            <v/>
          </cell>
        </row>
        <row r="61">
          <cell r="F61" t="str">
            <v/>
          </cell>
          <cell r="J61" t="str">
            <v/>
          </cell>
          <cell r="P61" t="str">
            <v>男</v>
          </cell>
          <cell r="S61">
            <v>1750</v>
          </cell>
          <cell r="T61" t="str">
            <v>亀山中</v>
          </cell>
          <cell r="V61">
            <v>0</v>
          </cell>
          <cell r="W61" t="b">
            <v>0</v>
          </cell>
          <cell r="X61" t="str">
            <v> </v>
          </cell>
          <cell r="Z61">
            <v>1750</v>
          </cell>
          <cell r="AA61" t="str">
            <v>亀山中</v>
          </cell>
          <cell r="AB61" t="str">
            <v>ｶﾒﾔﾏ</v>
          </cell>
          <cell r="AC61" t="str">
            <v>広島北</v>
          </cell>
          <cell r="AD61" t="str">
            <v>広島</v>
          </cell>
          <cell r="AE61" t="str">
            <v>731-0232</v>
          </cell>
          <cell r="AF61" t="str">
            <v>広島市安佐北区亀山南3-28-1</v>
          </cell>
          <cell r="AG61" t="str">
            <v>082-814-8834</v>
          </cell>
          <cell r="AH61" t="str">
            <v>082-815-9634</v>
          </cell>
          <cell r="AI61" t="str">
            <v>安佐北</v>
          </cell>
          <cell r="AJ61" t="str">
            <v>５</v>
          </cell>
          <cell r="AK61" t="str">
            <v>亀山中学校</v>
          </cell>
          <cell r="AV61" t="str">
            <v/>
          </cell>
          <cell r="AW61" t="str">
            <v/>
          </cell>
          <cell r="AX61" t="str">
            <v/>
          </cell>
        </row>
        <row r="62">
          <cell r="F62" t="str">
            <v/>
          </cell>
          <cell r="J62" t="str">
            <v/>
          </cell>
          <cell r="P62" t="str">
            <v>男</v>
          </cell>
          <cell r="S62">
            <v>1780</v>
          </cell>
          <cell r="T62" t="str">
            <v>清和中</v>
          </cell>
          <cell r="V62">
            <v>0</v>
          </cell>
          <cell r="W62" t="b">
            <v>0</v>
          </cell>
          <cell r="X62" t="str">
            <v> </v>
          </cell>
          <cell r="Z62">
            <v>1780</v>
          </cell>
          <cell r="AA62" t="str">
            <v>清和中</v>
          </cell>
          <cell r="AB62" t="str">
            <v>ｾｲﾜ</v>
          </cell>
          <cell r="AC62" t="str">
            <v>広島北</v>
          </cell>
          <cell r="AD62" t="str">
            <v>広島</v>
          </cell>
          <cell r="AE62" t="str">
            <v>731-1142</v>
          </cell>
          <cell r="AF62" t="str">
            <v>広島市安佐北区安佐町大字飯室3737</v>
          </cell>
          <cell r="AG62" t="str">
            <v>082-835-0006</v>
          </cell>
          <cell r="AH62" t="str">
            <v>082-835-3049</v>
          </cell>
          <cell r="AI62" t="str">
            <v>安佐北</v>
          </cell>
          <cell r="AJ62" t="str">
            <v>６</v>
          </cell>
          <cell r="AK62" t="str">
            <v>清和中学校</v>
          </cell>
          <cell r="AV62" t="str">
            <v/>
          </cell>
          <cell r="AW62" t="str">
            <v/>
          </cell>
          <cell r="AX62" t="str">
            <v/>
          </cell>
        </row>
        <row r="63">
          <cell r="F63" t="str">
            <v/>
          </cell>
          <cell r="J63" t="str">
            <v/>
          </cell>
          <cell r="P63" t="str">
            <v>男</v>
          </cell>
          <cell r="S63">
            <v>1810</v>
          </cell>
          <cell r="T63" t="str">
            <v>日浦中</v>
          </cell>
          <cell r="V63">
            <v>0</v>
          </cell>
          <cell r="W63" t="b">
            <v>0</v>
          </cell>
          <cell r="X63" t="str">
            <v> </v>
          </cell>
          <cell r="Z63">
            <v>1810</v>
          </cell>
          <cell r="AA63" t="str">
            <v>日浦中</v>
          </cell>
          <cell r="AB63" t="str">
            <v>ﾋｳﾗ</v>
          </cell>
          <cell r="AC63" t="str">
            <v>広島北</v>
          </cell>
          <cell r="AD63" t="str">
            <v>広島</v>
          </cell>
          <cell r="AE63" t="str">
            <v>731-3361</v>
          </cell>
          <cell r="AF63" t="str">
            <v>広島市安佐北区あさひが丘7-20-1</v>
          </cell>
          <cell r="AG63" t="str">
            <v>082-838-2011</v>
          </cell>
          <cell r="AH63" t="str">
            <v>082-838-3893</v>
          </cell>
          <cell r="AI63" t="str">
            <v>安佐北</v>
          </cell>
          <cell r="AJ63" t="str">
            <v>７</v>
          </cell>
          <cell r="AK63" t="str">
            <v>日浦中学校</v>
          </cell>
          <cell r="AV63" t="str">
            <v/>
          </cell>
          <cell r="AW63" t="str">
            <v/>
          </cell>
          <cell r="AX63" t="str">
            <v/>
          </cell>
        </row>
        <row r="64">
          <cell r="F64" t="str">
            <v/>
          </cell>
          <cell r="J64" t="str">
            <v/>
          </cell>
          <cell r="P64" t="str">
            <v>男</v>
          </cell>
          <cell r="S64">
            <v>1840</v>
          </cell>
          <cell r="T64" t="str">
            <v>亀崎中</v>
          </cell>
          <cell r="V64">
            <v>0</v>
          </cell>
          <cell r="W64" t="b">
            <v>0</v>
          </cell>
          <cell r="X64" t="str">
            <v> </v>
          </cell>
          <cell r="Z64">
            <v>1840</v>
          </cell>
          <cell r="AA64" t="str">
            <v>亀崎中</v>
          </cell>
          <cell r="AB64" t="str">
            <v>ｶﾒｻｷ</v>
          </cell>
          <cell r="AC64" t="str">
            <v>広島北</v>
          </cell>
          <cell r="AD64" t="str">
            <v>広島</v>
          </cell>
          <cell r="AE64" t="str">
            <v>739-1742</v>
          </cell>
          <cell r="AF64" t="str">
            <v>広島市安佐北区亀崎4-1-1</v>
          </cell>
          <cell r="AG64" t="str">
            <v>082-843-5792</v>
          </cell>
          <cell r="AH64" t="str">
            <v>082-843-7992</v>
          </cell>
          <cell r="AI64" t="str">
            <v>安佐北</v>
          </cell>
          <cell r="AJ64" t="str">
            <v>８</v>
          </cell>
          <cell r="AK64" t="str">
            <v>亀崎中学校</v>
          </cell>
          <cell r="AV64" t="str">
            <v/>
          </cell>
          <cell r="AW64" t="str">
            <v/>
          </cell>
          <cell r="AX64" t="str">
            <v/>
          </cell>
        </row>
        <row r="65">
          <cell r="F65" t="str">
            <v/>
          </cell>
          <cell r="J65" t="str">
            <v/>
          </cell>
          <cell r="P65" t="str">
            <v>男</v>
          </cell>
          <cell r="S65">
            <v>1870</v>
          </cell>
          <cell r="T65" t="str">
            <v>三入中</v>
          </cell>
          <cell r="V65">
            <v>0</v>
          </cell>
          <cell r="W65" t="b">
            <v>0</v>
          </cell>
          <cell r="X65" t="str">
            <v> </v>
          </cell>
          <cell r="Z65">
            <v>1870</v>
          </cell>
          <cell r="AA65" t="str">
            <v>三入中</v>
          </cell>
          <cell r="AB65" t="str">
            <v>ﾐｲﾘ</v>
          </cell>
          <cell r="AC65" t="str">
            <v>広島北</v>
          </cell>
          <cell r="AD65" t="str">
            <v>広島</v>
          </cell>
          <cell r="AE65" t="str">
            <v>731-0212</v>
          </cell>
          <cell r="AF65" t="str">
            <v>広島市安佐北区三入東1-7-1</v>
          </cell>
          <cell r="AG65" t="str">
            <v>082-818-0301</v>
          </cell>
          <cell r="AH65" t="str">
            <v>082-818-3951</v>
          </cell>
          <cell r="AI65" t="str">
            <v>安佐北</v>
          </cell>
          <cell r="AJ65" t="str">
            <v>９</v>
          </cell>
          <cell r="AK65" t="str">
            <v>三入中学校</v>
          </cell>
          <cell r="AV65" t="str">
            <v/>
          </cell>
          <cell r="AW65" t="str">
            <v/>
          </cell>
          <cell r="AX65" t="str">
            <v/>
          </cell>
        </row>
        <row r="66">
          <cell r="F66" t="str">
            <v/>
          </cell>
          <cell r="J66" t="str">
            <v/>
          </cell>
          <cell r="P66" t="str">
            <v>男</v>
          </cell>
          <cell r="S66">
            <v>1900</v>
          </cell>
          <cell r="T66" t="str">
            <v>口田中</v>
          </cell>
          <cell r="V66">
            <v>0</v>
          </cell>
          <cell r="W66" t="b">
            <v>0</v>
          </cell>
          <cell r="X66" t="str">
            <v> </v>
          </cell>
          <cell r="Z66">
            <v>1900</v>
          </cell>
          <cell r="AA66" t="str">
            <v>口田中</v>
          </cell>
          <cell r="AB66" t="str">
            <v>ｸﾁﾀ</v>
          </cell>
          <cell r="AC66" t="str">
            <v>広島北</v>
          </cell>
          <cell r="AD66" t="str">
            <v>広島</v>
          </cell>
          <cell r="AE66" t="str">
            <v>739-1733</v>
          </cell>
          <cell r="AF66" t="str">
            <v>広島市安佐北区口田南9-13-1</v>
          </cell>
          <cell r="AG66" t="str">
            <v>082-843-9511</v>
          </cell>
          <cell r="AH66" t="str">
            <v>082-843-8536</v>
          </cell>
          <cell r="AI66" t="str">
            <v>安佐北</v>
          </cell>
          <cell r="AJ66" t="str">
            <v>１０</v>
          </cell>
          <cell r="AK66" t="str">
            <v>口田中学校</v>
          </cell>
          <cell r="AV66" t="str">
            <v/>
          </cell>
          <cell r="AW66" t="str">
            <v/>
          </cell>
          <cell r="AX66" t="str">
            <v/>
          </cell>
        </row>
        <row r="67">
          <cell r="F67" t="str">
            <v/>
          </cell>
          <cell r="J67" t="str">
            <v/>
          </cell>
          <cell r="P67" t="str">
            <v>男</v>
          </cell>
          <cell r="S67">
            <v>1930</v>
          </cell>
          <cell r="T67" t="str">
            <v>広島中等教育</v>
          </cell>
          <cell r="V67">
            <v>0</v>
          </cell>
          <cell r="W67" t="b">
            <v>0</v>
          </cell>
          <cell r="X67" t="str">
            <v> </v>
          </cell>
          <cell r="Z67">
            <v>1930</v>
          </cell>
          <cell r="AA67" t="str">
            <v>広島中等教育</v>
          </cell>
          <cell r="AB67" t="str">
            <v>ﾋﾛｼﾏﾁｭｳﾄｳｷｮｳｲｸ</v>
          </cell>
          <cell r="AC67" t="str">
            <v>広島北</v>
          </cell>
          <cell r="AD67" t="str">
            <v>広島</v>
          </cell>
          <cell r="AE67" t="str">
            <v>732-0212</v>
          </cell>
          <cell r="AF67" t="str">
            <v>広島市安佐北区三入東1-14-1</v>
          </cell>
          <cell r="AG67" t="str">
            <v>082-818-0600</v>
          </cell>
          <cell r="AH67" t="str">
            <v>082-818-5140</v>
          </cell>
          <cell r="AI67" t="str">
            <v>安佐北</v>
          </cell>
          <cell r="AJ67" t="str">
            <v>１１</v>
          </cell>
          <cell r="AK67" t="str">
            <v>広島中等教育</v>
          </cell>
          <cell r="AV67" t="str">
            <v/>
          </cell>
          <cell r="AW67" t="str">
            <v/>
          </cell>
          <cell r="AX67" t="str">
            <v/>
          </cell>
        </row>
        <row r="68">
          <cell r="F68" t="str">
            <v/>
          </cell>
          <cell r="J68" t="str">
            <v/>
          </cell>
          <cell r="P68" t="str">
            <v>男</v>
          </cell>
          <cell r="S68">
            <v>1960</v>
          </cell>
          <cell r="T68" t="str">
            <v>瀬野川中</v>
          </cell>
          <cell r="V68">
            <v>0</v>
          </cell>
          <cell r="W68" t="b">
            <v>0</v>
          </cell>
          <cell r="X68" t="str">
            <v> </v>
          </cell>
          <cell r="Z68">
            <v>1960</v>
          </cell>
          <cell r="AA68" t="str">
            <v>瀬野川中</v>
          </cell>
          <cell r="AB68" t="str">
            <v>ｾﾉｶﾞﾜ</v>
          </cell>
          <cell r="AC68" t="str">
            <v>広島東</v>
          </cell>
          <cell r="AD68" t="str">
            <v>広島</v>
          </cell>
          <cell r="AE68" t="str">
            <v>739-0321</v>
          </cell>
          <cell r="AF68" t="str">
            <v>広島市安芸区中野4-24-1</v>
          </cell>
          <cell r="AG68" t="str">
            <v>082-893-1265</v>
          </cell>
          <cell r="AH68" t="str">
            <v>082-893-1173</v>
          </cell>
          <cell r="AI68" t="str">
            <v>安芸</v>
          </cell>
          <cell r="AJ68" t="str">
            <v>１</v>
          </cell>
          <cell r="AK68" t="str">
            <v>瀬野川中学校</v>
          </cell>
          <cell r="AV68" t="str">
            <v/>
          </cell>
          <cell r="AW68" t="str">
            <v/>
          </cell>
          <cell r="AX68" t="str">
            <v/>
          </cell>
        </row>
        <row r="69">
          <cell r="F69" t="str">
            <v/>
          </cell>
          <cell r="J69" t="str">
            <v/>
          </cell>
          <cell r="P69" t="str">
            <v>男</v>
          </cell>
          <cell r="S69">
            <v>1990</v>
          </cell>
          <cell r="T69" t="str">
            <v>阿戸中</v>
          </cell>
          <cell r="V69">
            <v>0</v>
          </cell>
          <cell r="W69" t="b">
            <v>0</v>
          </cell>
          <cell r="X69" t="str">
            <v> </v>
          </cell>
          <cell r="Z69">
            <v>1990</v>
          </cell>
          <cell r="AA69" t="str">
            <v>阿戸中</v>
          </cell>
          <cell r="AB69" t="str">
            <v>ｱﾄ</v>
          </cell>
          <cell r="AC69" t="str">
            <v>広島東</v>
          </cell>
          <cell r="AD69" t="str">
            <v>広島</v>
          </cell>
          <cell r="AE69" t="str">
            <v>731-4231</v>
          </cell>
          <cell r="AF69" t="str">
            <v>広島市安芸区阿戸町2847</v>
          </cell>
          <cell r="AG69" t="str">
            <v>082-856-0414</v>
          </cell>
          <cell r="AH69" t="str">
            <v>082-856-0395</v>
          </cell>
          <cell r="AI69" t="str">
            <v>安芸</v>
          </cell>
          <cell r="AJ69" t="str">
            <v>２</v>
          </cell>
          <cell r="AK69" t="str">
            <v>阿戸中学校</v>
          </cell>
          <cell r="AV69" t="str">
            <v/>
          </cell>
          <cell r="AW69" t="str">
            <v/>
          </cell>
          <cell r="AX69" t="str">
            <v/>
          </cell>
        </row>
        <row r="70">
          <cell r="F70" t="str">
            <v/>
          </cell>
          <cell r="J70" t="str">
            <v/>
          </cell>
          <cell r="P70" t="str">
            <v>男</v>
          </cell>
          <cell r="S70">
            <v>2020</v>
          </cell>
          <cell r="T70" t="str">
            <v>船越中</v>
          </cell>
          <cell r="V70">
            <v>0</v>
          </cell>
          <cell r="W70" t="b">
            <v>0</v>
          </cell>
          <cell r="X70" t="str">
            <v> </v>
          </cell>
          <cell r="Z70">
            <v>2020</v>
          </cell>
          <cell r="AA70" t="str">
            <v>船越中</v>
          </cell>
          <cell r="AB70" t="str">
            <v>ﾌﾅｺｼ</v>
          </cell>
          <cell r="AC70" t="str">
            <v>広島東</v>
          </cell>
          <cell r="AD70" t="str">
            <v>広島</v>
          </cell>
          <cell r="AE70" t="str">
            <v>736-0081</v>
          </cell>
          <cell r="AF70" t="str">
            <v>広島市安芸区船越6-44-1</v>
          </cell>
          <cell r="AG70" t="str">
            <v>082-822-2835</v>
          </cell>
          <cell r="AH70" t="str">
            <v>082-822-8309</v>
          </cell>
          <cell r="AI70" t="str">
            <v>安芸</v>
          </cell>
          <cell r="AJ70" t="str">
            <v>３</v>
          </cell>
          <cell r="AK70" t="str">
            <v>船越中学校</v>
          </cell>
          <cell r="AV70" t="str">
            <v/>
          </cell>
          <cell r="AW70" t="str">
            <v/>
          </cell>
          <cell r="AX70" t="str">
            <v/>
          </cell>
        </row>
        <row r="71">
          <cell r="F71" t="str">
            <v/>
          </cell>
          <cell r="J71" t="str">
            <v/>
          </cell>
          <cell r="P71" t="str">
            <v>男</v>
          </cell>
          <cell r="S71">
            <v>2050</v>
          </cell>
          <cell r="T71" t="str">
            <v>矢野中</v>
          </cell>
          <cell r="V71">
            <v>0</v>
          </cell>
          <cell r="W71" t="b">
            <v>0</v>
          </cell>
          <cell r="X71" t="str">
            <v> </v>
          </cell>
          <cell r="Z71">
            <v>2050</v>
          </cell>
          <cell r="AA71" t="str">
            <v>矢野中</v>
          </cell>
          <cell r="AB71" t="str">
            <v>ﾔﾉ</v>
          </cell>
          <cell r="AC71" t="str">
            <v>広島東</v>
          </cell>
          <cell r="AD71" t="str">
            <v>広島</v>
          </cell>
          <cell r="AE71" t="str">
            <v>736-0083</v>
          </cell>
          <cell r="AF71" t="str">
            <v>広島市安芸区矢野東2-16-1</v>
          </cell>
          <cell r="AG71" t="str">
            <v>082-888-0042</v>
          </cell>
          <cell r="AH71" t="str">
            <v>082-888-7542</v>
          </cell>
          <cell r="AI71" t="str">
            <v>安芸</v>
          </cell>
          <cell r="AJ71" t="str">
            <v>４</v>
          </cell>
          <cell r="AK71" t="str">
            <v>矢野中学校</v>
          </cell>
          <cell r="AV71" t="str">
            <v/>
          </cell>
          <cell r="AW71" t="str">
            <v/>
          </cell>
          <cell r="AX71" t="str">
            <v/>
          </cell>
        </row>
        <row r="72">
          <cell r="F72" t="str">
            <v/>
          </cell>
          <cell r="J72" t="str">
            <v/>
          </cell>
          <cell r="P72" t="str">
            <v>男</v>
          </cell>
          <cell r="S72">
            <v>2080</v>
          </cell>
          <cell r="T72" t="str">
            <v>瀬野川東中</v>
          </cell>
          <cell r="V72">
            <v>0</v>
          </cell>
          <cell r="W72" t="b">
            <v>0</v>
          </cell>
          <cell r="X72" t="str">
            <v> </v>
          </cell>
          <cell r="Z72">
            <v>2080</v>
          </cell>
          <cell r="AA72" t="str">
            <v>瀬野川東中</v>
          </cell>
          <cell r="AB72" t="str">
            <v>ｾﾉｶﾞﾜﾋｶﾞｼ</v>
          </cell>
          <cell r="AC72" t="str">
            <v>広島東</v>
          </cell>
          <cell r="AD72" t="str">
            <v>広島</v>
          </cell>
          <cell r="AE72" t="str">
            <v>739-0321</v>
          </cell>
          <cell r="AF72" t="str">
            <v>広島市安芸区中野7-29-1</v>
          </cell>
          <cell r="AG72" t="str">
            <v>082-894-1601</v>
          </cell>
          <cell r="AH72" t="str">
            <v>082-894-3462</v>
          </cell>
          <cell r="AI72" t="str">
            <v>安芸</v>
          </cell>
          <cell r="AJ72" t="str">
            <v>５</v>
          </cell>
          <cell r="AK72" t="str">
            <v>瀬野川東中学校</v>
          </cell>
          <cell r="AV72" t="str">
            <v/>
          </cell>
          <cell r="AW72" t="str">
            <v/>
          </cell>
          <cell r="AX72" t="str">
            <v/>
          </cell>
        </row>
        <row r="73">
          <cell r="F73" t="str">
            <v/>
          </cell>
          <cell r="J73" t="str">
            <v/>
          </cell>
          <cell r="P73" t="str">
            <v>男</v>
          </cell>
          <cell r="S73">
            <v>2110</v>
          </cell>
          <cell r="T73" t="str">
            <v>広島三和中</v>
          </cell>
          <cell r="V73">
            <v>0</v>
          </cell>
          <cell r="W73" t="b">
            <v>0</v>
          </cell>
          <cell r="X73" t="str">
            <v> </v>
          </cell>
          <cell r="Z73">
            <v>2110</v>
          </cell>
          <cell r="AA73" t="str">
            <v>広島三和中</v>
          </cell>
          <cell r="AB73" t="str">
            <v>ﾋﾛｼﾏｻﾝﾜ</v>
          </cell>
          <cell r="AC73" t="str">
            <v>広島西</v>
          </cell>
          <cell r="AD73" t="str">
            <v>広島</v>
          </cell>
          <cell r="AE73" t="str">
            <v>731-5106</v>
          </cell>
          <cell r="AF73" t="str">
            <v>広島市佐伯区利松3-10-1</v>
          </cell>
          <cell r="AG73" t="str">
            <v>082-928-5808</v>
          </cell>
          <cell r="AH73" t="str">
            <v>082-928-4458</v>
          </cell>
          <cell r="AI73" t="str">
            <v>佐伯</v>
          </cell>
          <cell r="AJ73" t="str">
            <v>１</v>
          </cell>
          <cell r="AK73" t="str">
            <v>広島三和中学校</v>
          </cell>
          <cell r="AV73" t="str">
            <v/>
          </cell>
          <cell r="AW73" t="str">
            <v/>
          </cell>
          <cell r="AX73" t="str">
            <v/>
          </cell>
        </row>
        <row r="74">
          <cell r="F74" t="str">
            <v/>
          </cell>
          <cell r="J74" t="str">
            <v/>
          </cell>
          <cell r="P74" t="str">
            <v>男</v>
          </cell>
          <cell r="S74">
            <v>2140</v>
          </cell>
          <cell r="T74" t="str">
            <v>五日市観音中</v>
          </cell>
          <cell r="V74">
            <v>0</v>
          </cell>
          <cell r="W74" t="b">
            <v>0</v>
          </cell>
          <cell r="X74" t="str">
            <v> </v>
          </cell>
          <cell r="Z74">
            <v>2140</v>
          </cell>
          <cell r="AA74" t="str">
            <v>五日市観音中</v>
          </cell>
          <cell r="AB74" t="str">
            <v>ｲﾂｶｲﾁｶﾝﾉﾝ</v>
          </cell>
          <cell r="AC74" t="str">
            <v>広島西</v>
          </cell>
          <cell r="AD74" t="str">
            <v>広島</v>
          </cell>
          <cell r="AE74" t="str">
            <v>731-5142</v>
          </cell>
          <cell r="AF74" t="str">
            <v>広島市佐伯区坪井3-88</v>
          </cell>
          <cell r="AG74" t="str">
            <v>082-921-3851</v>
          </cell>
          <cell r="AH74" t="str">
            <v>082-921-9024</v>
          </cell>
          <cell r="AI74" t="str">
            <v>佐伯</v>
          </cell>
          <cell r="AJ74" t="str">
            <v>２</v>
          </cell>
          <cell r="AK74" t="str">
            <v>五日市観音中学校</v>
          </cell>
          <cell r="AV74" t="str">
            <v/>
          </cell>
          <cell r="AW74" t="str">
            <v/>
          </cell>
          <cell r="AX74" t="str">
            <v/>
          </cell>
        </row>
        <row r="75">
          <cell r="F75" t="str">
            <v/>
          </cell>
          <cell r="J75" t="str">
            <v/>
          </cell>
          <cell r="P75" t="str">
            <v>男</v>
          </cell>
          <cell r="S75">
            <v>2170</v>
          </cell>
          <cell r="T75" t="str">
            <v>五月が丘中</v>
          </cell>
          <cell r="V75">
            <v>0</v>
          </cell>
          <cell r="W75" t="b">
            <v>0</v>
          </cell>
          <cell r="X75" t="str">
            <v> </v>
          </cell>
          <cell r="Z75">
            <v>2170</v>
          </cell>
          <cell r="AA75" t="str">
            <v>五月が丘中</v>
          </cell>
          <cell r="AB75" t="str">
            <v>ｻﾂｷｶﾞｵｶ</v>
          </cell>
          <cell r="AC75" t="str">
            <v>広島西</v>
          </cell>
          <cell r="AD75" t="str">
            <v>広島</v>
          </cell>
          <cell r="AE75" t="str">
            <v>731-5101</v>
          </cell>
          <cell r="AF75" t="str">
            <v>広島市佐伯区五月が丘2-23-1</v>
          </cell>
          <cell r="AG75" t="str">
            <v>082-941-0711</v>
          </cell>
          <cell r="AH75" t="str">
            <v>082-941-4421</v>
          </cell>
          <cell r="AI75" t="str">
            <v>佐伯</v>
          </cell>
          <cell r="AJ75" t="str">
            <v>３</v>
          </cell>
          <cell r="AK75" t="str">
            <v>五月が丘中学校</v>
          </cell>
          <cell r="AV75" t="str">
            <v/>
          </cell>
          <cell r="AW75" t="str">
            <v/>
          </cell>
          <cell r="AX75" t="str">
            <v/>
          </cell>
        </row>
        <row r="76">
          <cell r="F76" t="str">
            <v/>
          </cell>
          <cell r="J76" t="str">
            <v/>
          </cell>
          <cell r="P76" t="str">
            <v>男</v>
          </cell>
          <cell r="S76">
            <v>2200</v>
          </cell>
          <cell r="T76" t="str">
            <v>美鈴が丘中</v>
          </cell>
          <cell r="V76">
            <v>0</v>
          </cell>
          <cell r="W76" t="b">
            <v>0</v>
          </cell>
          <cell r="X76" t="str">
            <v> </v>
          </cell>
          <cell r="Z76">
            <v>2200</v>
          </cell>
          <cell r="AA76" t="str">
            <v>美鈴が丘中</v>
          </cell>
          <cell r="AB76" t="str">
            <v>ﾐｽｽﾞｶﾞｵｶ</v>
          </cell>
          <cell r="AC76" t="str">
            <v>広島西</v>
          </cell>
          <cell r="AD76" t="str">
            <v>広島</v>
          </cell>
          <cell r="AE76" t="str">
            <v>731-5112</v>
          </cell>
          <cell r="AF76" t="str">
            <v>広島市佐伯区美鈴が丘南1-12-1</v>
          </cell>
          <cell r="AG76" t="str">
            <v>082-928-2161</v>
          </cell>
          <cell r="AH76" t="str">
            <v>082-928-4461</v>
          </cell>
          <cell r="AI76" t="str">
            <v>佐伯</v>
          </cell>
          <cell r="AJ76" t="str">
            <v>４</v>
          </cell>
          <cell r="AK76" t="str">
            <v>美鈴が丘中学校</v>
          </cell>
          <cell r="AV76" t="str">
            <v/>
          </cell>
          <cell r="AW76" t="str">
            <v/>
          </cell>
          <cell r="AX76" t="str">
            <v/>
          </cell>
        </row>
        <row r="77">
          <cell r="F77" t="str">
            <v/>
          </cell>
          <cell r="J77" t="str">
            <v/>
          </cell>
          <cell r="P77" t="str">
            <v>男</v>
          </cell>
          <cell r="S77">
            <v>2230</v>
          </cell>
          <cell r="T77" t="str">
            <v>五日市中</v>
          </cell>
          <cell r="V77">
            <v>0</v>
          </cell>
          <cell r="W77" t="b">
            <v>0</v>
          </cell>
          <cell r="X77" t="str">
            <v> </v>
          </cell>
          <cell r="Z77">
            <v>2230</v>
          </cell>
          <cell r="AA77" t="str">
            <v>五日市中</v>
          </cell>
          <cell r="AB77" t="str">
            <v>ｲﾂｶｲﾁ</v>
          </cell>
          <cell r="AC77" t="str">
            <v>広島西</v>
          </cell>
          <cell r="AD77" t="str">
            <v>広島</v>
          </cell>
          <cell r="AE77" t="str">
            <v>731-5128</v>
          </cell>
          <cell r="AF77" t="str">
            <v>広島市佐伯区五日市中央6-4-1</v>
          </cell>
          <cell r="AG77" t="str">
            <v>082-921-0148</v>
          </cell>
          <cell r="AH77" t="str">
            <v>082-921-0947</v>
          </cell>
          <cell r="AI77" t="str">
            <v>佐伯</v>
          </cell>
          <cell r="AJ77" t="str">
            <v>５</v>
          </cell>
          <cell r="AK77" t="str">
            <v>五日市中学校</v>
          </cell>
          <cell r="AV77" t="str">
            <v/>
          </cell>
          <cell r="AW77" t="str">
            <v/>
          </cell>
          <cell r="AX77" t="str">
            <v/>
          </cell>
        </row>
        <row r="78">
          <cell r="F78" t="str">
            <v/>
          </cell>
          <cell r="J78" t="str">
            <v/>
          </cell>
          <cell r="P78" t="str">
            <v>男</v>
          </cell>
          <cell r="S78">
            <v>2260</v>
          </cell>
          <cell r="T78" t="str">
            <v>五日市南中</v>
          </cell>
          <cell r="V78">
            <v>0</v>
          </cell>
          <cell r="W78" t="b">
            <v>0</v>
          </cell>
          <cell r="X78" t="str">
            <v> </v>
          </cell>
          <cell r="Z78">
            <v>2260</v>
          </cell>
          <cell r="AA78" t="str">
            <v>五日市南中</v>
          </cell>
          <cell r="AB78" t="str">
            <v>ｲﾂｶｲﾁﾐﾅﾐ</v>
          </cell>
          <cell r="AC78" t="str">
            <v>広島西</v>
          </cell>
          <cell r="AD78" t="str">
            <v>広島</v>
          </cell>
          <cell r="AE78" t="str">
            <v>731-5135</v>
          </cell>
          <cell r="AF78" t="str">
            <v>広島市佐伯区海老園4-2-21</v>
          </cell>
          <cell r="AG78" t="str">
            <v>082-923-5601</v>
          </cell>
          <cell r="AH78" t="str">
            <v>082-923-9828</v>
          </cell>
          <cell r="AI78" t="str">
            <v>佐伯</v>
          </cell>
          <cell r="AJ78" t="str">
            <v>６</v>
          </cell>
          <cell r="AK78" t="str">
            <v>五日市南中学校</v>
          </cell>
          <cell r="AV78" t="str">
            <v/>
          </cell>
          <cell r="AW78" t="str">
            <v/>
          </cell>
          <cell r="AX78" t="str">
            <v/>
          </cell>
        </row>
        <row r="79">
          <cell r="F79" t="str">
            <v/>
          </cell>
          <cell r="J79" t="str">
            <v/>
          </cell>
          <cell r="P79" t="str">
            <v>男</v>
          </cell>
          <cell r="S79">
            <v>2290</v>
          </cell>
          <cell r="T79" t="str">
            <v>城山中</v>
          </cell>
          <cell r="V79">
            <v>0</v>
          </cell>
          <cell r="W79" t="b">
            <v>0</v>
          </cell>
          <cell r="X79" t="str">
            <v> </v>
          </cell>
          <cell r="Z79">
            <v>2290</v>
          </cell>
          <cell r="AA79" t="str">
            <v>城山中</v>
          </cell>
          <cell r="AB79" t="str">
            <v>ｼﾞｮｳﾔﾏ</v>
          </cell>
          <cell r="AC79" t="str">
            <v>広島西</v>
          </cell>
          <cell r="AD79" t="str">
            <v>広島</v>
          </cell>
          <cell r="AE79" t="str">
            <v>731-5155</v>
          </cell>
          <cell r="AF79" t="str">
            <v>広島市佐伯区城山2-17-1</v>
          </cell>
          <cell r="AG79" t="str">
            <v>082-927-1780</v>
          </cell>
          <cell r="AH79" t="str">
            <v>082-927-9244</v>
          </cell>
          <cell r="AI79" t="str">
            <v>佐伯</v>
          </cell>
          <cell r="AJ79" t="str">
            <v>７</v>
          </cell>
          <cell r="AK79" t="str">
            <v>城山中学校</v>
          </cell>
          <cell r="AV79" t="str">
            <v/>
          </cell>
          <cell r="AW79" t="str">
            <v/>
          </cell>
          <cell r="AX79" t="str">
            <v/>
          </cell>
        </row>
        <row r="80">
          <cell r="F80" t="str">
            <v/>
          </cell>
          <cell r="J80" t="str">
            <v/>
          </cell>
          <cell r="P80" t="str">
            <v>男</v>
          </cell>
          <cell r="S80">
            <v>2320</v>
          </cell>
          <cell r="T80" t="str">
            <v>湯来中</v>
          </cell>
          <cell r="V80">
            <v>0</v>
          </cell>
          <cell r="W80" t="b">
            <v>0</v>
          </cell>
          <cell r="X80" t="str">
            <v> </v>
          </cell>
          <cell r="Z80">
            <v>2320</v>
          </cell>
          <cell r="AA80" t="str">
            <v>湯来中</v>
          </cell>
          <cell r="AB80" t="str">
            <v>ﾕｷ</v>
          </cell>
          <cell r="AC80" t="str">
            <v>広島西</v>
          </cell>
          <cell r="AD80" t="str">
            <v>広島</v>
          </cell>
          <cell r="AE80" t="str">
            <v>738-0601</v>
          </cell>
          <cell r="AF80" t="str">
            <v>広島市佐伯区湯来町和田112</v>
          </cell>
          <cell r="AG80" t="str">
            <v>0829-83-0547</v>
          </cell>
          <cell r="AH80" t="str">
            <v>0829-83-0205</v>
          </cell>
          <cell r="AI80" t="str">
            <v>佐伯</v>
          </cell>
          <cell r="AJ80" t="str">
            <v>８</v>
          </cell>
          <cell r="AK80" t="str">
            <v>湯来中学校</v>
          </cell>
          <cell r="AV80" t="str">
            <v/>
          </cell>
          <cell r="AW80" t="str">
            <v/>
          </cell>
          <cell r="AX80" t="str">
            <v/>
          </cell>
        </row>
        <row r="81">
          <cell r="F81" t="str">
            <v/>
          </cell>
          <cell r="J81" t="str">
            <v/>
          </cell>
          <cell r="P81" t="str">
            <v>男</v>
          </cell>
          <cell r="S81">
            <v>2350</v>
          </cell>
          <cell r="T81" t="str">
            <v>砂谷中</v>
          </cell>
          <cell r="V81">
            <v>0</v>
          </cell>
          <cell r="W81" t="b">
            <v>0</v>
          </cell>
          <cell r="X81" t="str">
            <v> </v>
          </cell>
          <cell r="Z81">
            <v>2350</v>
          </cell>
          <cell r="AA81" t="str">
            <v>砂谷中</v>
          </cell>
          <cell r="AB81" t="str">
            <v>ｻｺﾞﾀﾆ</v>
          </cell>
          <cell r="AC81" t="str">
            <v>広島西</v>
          </cell>
          <cell r="AD81" t="str">
            <v>広島</v>
          </cell>
          <cell r="AE81" t="str">
            <v>738-0513</v>
          </cell>
          <cell r="AF81" t="str">
            <v>広島市佐伯区湯来町大字伏谷5-1</v>
          </cell>
          <cell r="AG81" t="str">
            <v>0829-86-0554</v>
          </cell>
          <cell r="AH81" t="str">
            <v>0829-86-0524</v>
          </cell>
          <cell r="AI81" t="str">
            <v>佐伯</v>
          </cell>
          <cell r="AJ81" t="str">
            <v>９</v>
          </cell>
          <cell r="AK81" t="str">
            <v>砂谷中学校</v>
          </cell>
          <cell r="AV81" t="str">
            <v/>
          </cell>
          <cell r="AW81" t="str">
            <v/>
          </cell>
          <cell r="AX81" t="str">
            <v/>
          </cell>
        </row>
        <row r="82">
          <cell r="F82" t="str">
            <v/>
          </cell>
          <cell r="J82" t="str">
            <v/>
          </cell>
          <cell r="P82" t="str">
            <v>男</v>
          </cell>
          <cell r="S82">
            <v>2380</v>
          </cell>
          <cell r="T82" t="str">
            <v>広島なぎさ中</v>
          </cell>
          <cell r="V82">
            <v>0</v>
          </cell>
          <cell r="W82" t="b">
            <v>0</v>
          </cell>
          <cell r="X82" t="str">
            <v> </v>
          </cell>
          <cell r="Z82">
            <v>2380</v>
          </cell>
          <cell r="AA82" t="str">
            <v>広島なぎさ中</v>
          </cell>
          <cell r="AB82" t="str">
            <v>ﾋﾛｼﾏﾅｷﾞｻ</v>
          </cell>
          <cell r="AC82" t="str">
            <v>広島西</v>
          </cell>
          <cell r="AD82" t="str">
            <v>広島</v>
          </cell>
          <cell r="AE82" t="str">
            <v>731-5138</v>
          </cell>
          <cell r="AF82" t="str">
            <v>広島市佐伯区海老山南2-2-1</v>
          </cell>
          <cell r="AG82" t="str">
            <v>082-921-2137</v>
          </cell>
          <cell r="AH82" t="str">
            <v>082-924-3020</v>
          </cell>
          <cell r="AI82" t="str">
            <v>佐伯</v>
          </cell>
          <cell r="AJ82" t="str">
            <v>１０</v>
          </cell>
          <cell r="AK82" t="str">
            <v>広島なぎさ中学校</v>
          </cell>
          <cell r="AV82" t="str">
            <v/>
          </cell>
          <cell r="AW82" t="str">
            <v/>
          </cell>
          <cell r="AX82" t="str">
            <v/>
          </cell>
        </row>
        <row r="83">
          <cell r="F83" t="str">
            <v/>
          </cell>
          <cell r="J83" t="str">
            <v/>
          </cell>
          <cell r="P83" t="str">
            <v>男</v>
          </cell>
          <cell r="S83">
            <v>2410</v>
          </cell>
          <cell r="T83" t="str">
            <v>廿日市中</v>
          </cell>
          <cell r="V83">
            <v>0</v>
          </cell>
          <cell r="W83" t="b">
            <v>0</v>
          </cell>
          <cell r="X83" t="str">
            <v> </v>
          </cell>
          <cell r="Z83">
            <v>2410</v>
          </cell>
          <cell r="AA83" t="str">
            <v>廿日市中</v>
          </cell>
          <cell r="AB83" t="str">
            <v>ﾊﾂｶｲﾁ</v>
          </cell>
          <cell r="AC83" t="str">
            <v>大竹･廿日市</v>
          </cell>
          <cell r="AD83" t="str">
            <v>大竹･廿日市</v>
          </cell>
          <cell r="AE83" t="str">
            <v>738-0004</v>
          </cell>
          <cell r="AF83" t="str">
            <v>廿日市市桜尾3-9-1</v>
          </cell>
          <cell r="AG83" t="str">
            <v>0829-32-3191</v>
          </cell>
          <cell r="AH83" t="str">
            <v>0829-32-3319</v>
          </cell>
          <cell r="AK83" t="str">
            <v>廿日市中学校</v>
          </cell>
          <cell r="AV83" t="str">
            <v/>
          </cell>
          <cell r="AW83" t="str">
            <v/>
          </cell>
          <cell r="AX83" t="str">
            <v/>
          </cell>
        </row>
        <row r="84">
          <cell r="F84" t="str">
            <v/>
          </cell>
          <cell r="J84" t="str">
            <v/>
          </cell>
          <cell r="P84" t="str">
            <v>男</v>
          </cell>
          <cell r="S84">
            <v>2440</v>
          </cell>
          <cell r="T84" t="str">
            <v>七尾中</v>
          </cell>
          <cell r="V84">
            <v>0</v>
          </cell>
          <cell r="W84" t="b">
            <v>0</v>
          </cell>
          <cell r="X84" t="str">
            <v> </v>
          </cell>
          <cell r="Z84">
            <v>2440</v>
          </cell>
          <cell r="AA84" t="str">
            <v>七尾中</v>
          </cell>
          <cell r="AB84" t="str">
            <v>ﾅﾅｵ</v>
          </cell>
          <cell r="AC84" t="str">
            <v>大竹･廿日市</v>
          </cell>
          <cell r="AD84" t="str">
            <v>大竹･廿日市</v>
          </cell>
          <cell r="AE84" t="str">
            <v>738-0025</v>
          </cell>
          <cell r="AF84" t="str">
            <v>廿日市市平良2-2-34</v>
          </cell>
          <cell r="AG84" t="str">
            <v>0829-32-8200</v>
          </cell>
          <cell r="AH84" t="str">
            <v>0829-32-8285</v>
          </cell>
          <cell r="AK84" t="str">
            <v>七尾中学校</v>
          </cell>
          <cell r="AV84" t="str">
            <v/>
          </cell>
          <cell r="AW84" t="str">
            <v/>
          </cell>
          <cell r="AX84" t="str">
            <v/>
          </cell>
        </row>
        <row r="85">
          <cell r="F85" t="str">
            <v/>
          </cell>
          <cell r="J85" t="str">
            <v/>
          </cell>
          <cell r="P85" t="str">
            <v>男</v>
          </cell>
          <cell r="S85">
            <v>2470</v>
          </cell>
          <cell r="T85" t="str">
            <v>阿品台中</v>
          </cell>
          <cell r="V85">
            <v>0</v>
          </cell>
          <cell r="W85" t="b">
            <v>0</v>
          </cell>
          <cell r="X85" t="str">
            <v> </v>
          </cell>
          <cell r="Z85">
            <v>2470</v>
          </cell>
          <cell r="AA85" t="str">
            <v>阿品台中</v>
          </cell>
          <cell r="AB85" t="str">
            <v>ｱｼﾞﾅﾀﾞｲ</v>
          </cell>
          <cell r="AC85" t="str">
            <v>大竹･廿日市</v>
          </cell>
          <cell r="AD85" t="str">
            <v>大竹･廿日市</v>
          </cell>
          <cell r="AE85" t="str">
            <v>738-0052</v>
          </cell>
          <cell r="AF85" t="str">
            <v>廿日市市阿品台東1-1</v>
          </cell>
          <cell r="AG85" t="str">
            <v>0829-39-1516</v>
          </cell>
          <cell r="AH85" t="str">
            <v>0829-39-1914</v>
          </cell>
          <cell r="AK85" t="str">
            <v>阿品台中学校</v>
          </cell>
          <cell r="AV85" t="str">
            <v/>
          </cell>
          <cell r="AW85" t="str">
            <v/>
          </cell>
          <cell r="AX85" t="str">
            <v/>
          </cell>
        </row>
        <row r="86">
          <cell r="F86" t="str">
            <v/>
          </cell>
          <cell r="J86" t="str">
            <v/>
          </cell>
          <cell r="P86" t="str">
            <v>男</v>
          </cell>
          <cell r="S86">
            <v>2500</v>
          </cell>
          <cell r="T86" t="str">
            <v>野坂中</v>
          </cell>
          <cell r="V86">
            <v>0</v>
          </cell>
          <cell r="W86" t="b">
            <v>0</v>
          </cell>
          <cell r="X86" t="str">
            <v> </v>
          </cell>
          <cell r="Z86">
            <v>2500</v>
          </cell>
          <cell r="AA86" t="str">
            <v>野坂中</v>
          </cell>
          <cell r="AB86" t="str">
            <v>ﾉｻｶ</v>
          </cell>
          <cell r="AC86" t="str">
            <v>大竹･廿日市</v>
          </cell>
          <cell r="AD86" t="str">
            <v>大竹･廿日市</v>
          </cell>
          <cell r="AE86" t="str">
            <v>738-0043</v>
          </cell>
          <cell r="AF86" t="str">
            <v>廿日市市地御前北1-3-1</v>
          </cell>
          <cell r="AG86" t="str">
            <v>0829-38-2001</v>
          </cell>
          <cell r="AH86" t="str">
            <v>0829-38-2569</v>
          </cell>
          <cell r="AK86" t="str">
            <v>野坂中学校</v>
          </cell>
          <cell r="AV86" t="str">
            <v/>
          </cell>
          <cell r="AW86" t="str">
            <v/>
          </cell>
          <cell r="AX86" t="str">
            <v/>
          </cell>
        </row>
        <row r="87">
          <cell r="F87" t="str">
            <v/>
          </cell>
          <cell r="J87" t="str">
            <v/>
          </cell>
          <cell r="P87" t="str">
            <v>男</v>
          </cell>
          <cell r="S87">
            <v>2530</v>
          </cell>
          <cell r="T87" t="str">
            <v>四季が丘中</v>
          </cell>
          <cell r="V87">
            <v>0</v>
          </cell>
          <cell r="W87" t="b">
            <v>0</v>
          </cell>
          <cell r="X87" t="str">
            <v> </v>
          </cell>
          <cell r="Z87">
            <v>2530</v>
          </cell>
          <cell r="AA87" t="str">
            <v>四季が丘中</v>
          </cell>
          <cell r="AB87" t="str">
            <v>ｼｷｶﾞｵｶ</v>
          </cell>
          <cell r="AC87" t="str">
            <v>大竹･廿日市</v>
          </cell>
          <cell r="AD87" t="str">
            <v>大竹･廿日市</v>
          </cell>
          <cell r="AE87" t="str">
            <v>738-0036</v>
          </cell>
          <cell r="AF87" t="str">
            <v>廿日市市四季が丘2-1-1</v>
          </cell>
          <cell r="AG87" t="str">
            <v>0829-38-3371</v>
          </cell>
          <cell r="AH87" t="str">
            <v>0829-38-3394</v>
          </cell>
          <cell r="AK87" t="str">
            <v>四季が丘中学校</v>
          </cell>
          <cell r="AV87" t="str">
            <v/>
          </cell>
          <cell r="AW87" t="str">
            <v/>
          </cell>
          <cell r="AX87" t="str">
            <v/>
          </cell>
        </row>
        <row r="88">
          <cell r="F88" t="str">
            <v/>
          </cell>
          <cell r="J88" t="str">
            <v/>
          </cell>
          <cell r="P88" t="str">
            <v>男</v>
          </cell>
          <cell r="S88">
            <v>2560</v>
          </cell>
          <cell r="T88" t="str">
            <v>佐伯中</v>
          </cell>
          <cell r="V88">
            <v>0</v>
          </cell>
          <cell r="W88" t="b">
            <v>0</v>
          </cell>
          <cell r="X88" t="str">
            <v> </v>
          </cell>
          <cell r="Z88">
            <v>2560</v>
          </cell>
          <cell r="AA88" t="str">
            <v>佐伯中</v>
          </cell>
          <cell r="AB88" t="str">
            <v>ｻｴｷ</v>
          </cell>
          <cell r="AC88" t="str">
            <v>大竹･廿日市</v>
          </cell>
          <cell r="AD88" t="str">
            <v>大竹･廿日市</v>
          </cell>
          <cell r="AE88" t="str">
            <v>738-0222</v>
          </cell>
          <cell r="AF88" t="str">
            <v>廿日市市津田69-1</v>
          </cell>
          <cell r="AG88" t="str">
            <v>0829-72-1145</v>
          </cell>
          <cell r="AH88" t="str">
            <v>0829-72-1146</v>
          </cell>
          <cell r="AK88" t="str">
            <v>佐伯中学校</v>
          </cell>
          <cell r="AV88" t="str">
            <v/>
          </cell>
          <cell r="AW88" t="str">
            <v/>
          </cell>
          <cell r="AX88" t="str">
            <v/>
          </cell>
        </row>
        <row r="89">
          <cell r="F89" t="str">
            <v/>
          </cell>
          <cell r="J89" t="str">
            <v/>
          </cell>
          <cell r="P89" t="str">
            <v>男</v>
          </cell>
          <cell r="S89">
            <v>2590</v>
          </cell>
          <cell r="T89" t="str">
            <v>廿日市吉和中</v>
          </cell>
          <cell r="V89">
            <v>0</v>
          </cell>
          <cell r="W89" t="b">
            <v>0</v>
          </cell>
          <cell r="X89" t="str">
            <v> </v>
          </cell>
          <cell r="Z89">
            <v>2590</v>
          </cell>
          <cell r="AA89" t="str">
            <v>廿日市吉和中</v>
          </cell>
          <cell r="AB89" t="str">
            <v>ﾊﾂｶｲﾁﾖｼﾜ</v>
          </cell>
          <cell r="AC89" t="str">
            <v>大竹･廿日市</v>
          </cell>
          <cell r="AD89" t="str">
            <v>大竹･廿日市</v>
          </cell>
          <cell r="AE89" t="str">
            <v>738-0301</v>
          </cell>
          <cell r="AF89" t="str">
            <v>廿日市市吉和1555-1</v>
          </cell>
          <cell r="AG89" t="str">
            <v>0829-77-2010</v>
          </cell>
          <cell r="AH89" t="str">
            <v>0829-77-2013</v>
          </cell>
          <cell r="AK89" t="str">
            <v>廿日市吉和中学校</v>
          </cell>
          <cell r="AV89" t="str">
            <v/>
          </cell>
          <cell r="AW89" t="str">
            <v/>
          </cell>
          <cell r="AX89" t="str">
            <v/>
          </cell>
        </row>
        <row r="90">
          <cell r="F90" t="str">
            <v/>
          </cell>
          <cell r="J90" t="str">
            <v/>
          </cell>
          <cell r="P90" t="str">
            <v>男</v>
          </cell>
          <cell r="S90">
            <v>2620</v>
          </cell>
          <cell r="T90" t="str">
            <v>大野中</v>
          </cell>
          <cell r="V90">
            <v>0</v>
          </cell>
          <cell r="W90" t="b">
            <v>0</v>
          </cell>
          <cell r="X90" t="str">
            <v> </v>
          </cell>
          <cell r="Z90">
            <v>2620</v>
          </cell>
          <cell r="AA90" t="str">
            <v>大野中</v>
          </cell>
          <cell r="AB90" t="str">
            <v>ｵｵﾉ</v>
          </cell>
          <cell r="AC90" t="str">
            <v>大竹･廿日市</v>
          </cell>
          <cell r="AD90" t="str">
            <v>大竹･廿日市</v>
          </cell>
          <cell r="AE90" t="str">
            <v>739-0441</v>
          </cell>
          <cell r="AF90" t="str">
            <v>廿日市市大野原4-2-60</v>
          </cell>
          <cell r="AG90" t="str">
            <v>0829-55-2015</v>
          </cell>
          <cell r="AH90" t="str">
            <v>0829-54-0475</v>
          </cell>
          <cell r="AK90" t="str">
            <v>大野中学校</v>
          </cell>
          <cell r="AV90" t="str">
            <v/>
          </cell>
          <cell r="AW90" t="str">
            <v/>
          </cell>
          <cell r="AX90" t="str">
            <v/>
          </cell>
        </row>
        <row r="91">
          <cell r="F91" t="str">
            <v/>
          </cell>
          <cell r="J91" t="str">
            <v/>
          </cell>
          <cell r="P91" t="str">
            <v>男</v>
          </cell>
          <cell r="S91">
            <v>2650</v>
          </cell>
          <cell r="T91" t="str">
            <v>大野東中</v>
          </cell>
          <cell r="V91">
            <v>0</v>
          </cell>
          <cell r="W91" t="b">
            <v>0</v>
          </cell>
          <cell r="X91" t="str">
            <v> </v>
          </cell>
          <cell r="Z91">
            <v>2650</v>
          </cell>
          <cell r="AA91" t="str">
            <v>大野東中</v>
          </cell>
          <cell r="AB91" t="str">
            <v>ｵｵﾉﾋｶﾞｼ</v>
          </cell>
          <cell r="AC91" t="str">
            <v>大竹･廿日市</v>
          </cell>
          <cell r="AD91" t="str">
            <v>大竹･廿日市</v>
          </cell>
          <cell r="AE91" t="str">
            <v>739-0406</v>
          </cell>
          <cell r="AF91" t="str">
            <v>廿日市市大野414</v>
          </cell>
          <cell r="AG91" t="str">
            <v>0829-56-2177</v>
          </cell>
          <cell r="AH91" t="str">
            <v>0829-56-4653</v>
          </cell>
          <cell r="AK91" t="str">
            <v>大野東中学校</v>
          </cell>
          <cell r="AV91" t="str">
            <v/>
          </cell>
          <cell r="AW91" t="str">
            <v/>
          </cell>
          <cell r="AX91" t="str">
            <v/>
          </cell>
        </row>
        <row r="92">
          <cell r="F92" t="str">
            <v/>
          </cell>
          <cell r="J92" t="str">
            <v/>
          </cell>
          <cell r="P92" t="str">
            <v>男</v>
          </cell>
          <cell r="S92">
            <v>2680</v>
          </cell>
          <cell r="T92" t="str">
            <v>宮島中</v>
          </cell>
          <cell r="V92">
            <v>0</v>
          </cell>
          <cell r="W92" t="b">
            <v>0</v>
          </cell>
          <cell r="X92" t="str">
            <v> </v>
          </cell>
          <cell r="Z92">
            <v>2680</v>
          </cell>
          <cell r="AA92" t="str">
            <v>宮島中</v>
          </cell>
          <cell r="AB92" t="str">
            <v>ﾐﾔｼﾞﾏ</v>
          </cell>
          <cell r="AC92" t="str">
            <v>大竹･廿日市</v>
          </cell>
          <cell r="AD92" t="str">
            <v>大竹･廿日市</v>
          </cell>
          <cell r="AE92" t="str">
            <v>739-0505</v>
          </cell>
          <cell r="AF92" t="str">
            <v>廿日市市宮島町779-2</v>
          </cell>
          <cell r="AG92" t="str">
            <v>0829-44-2012</v>
          </cell>
          <cell r="AH92" t="str">
            <v>0829-44-2157</v>
          </cell>
          <cell r="AK92" t="str">
            <v>宮島中学校</v>
          </cell>
          <cell r="AV92" t="str">
            <v/>
          </cell>
          <cell r="AW92" t="str">
            <v/>
          </cell>
          <cell r="AX92" t="str">
            <v/>
          </cell>
        </row>
        <row r="93">
          <cell r="F93" t="str">
            <v/>
          </cell>
          <cell r="J93" t="str">
            <v/>
          </cell>
          <cell r="P93" t="str">
            <v>男</v>
          </cell>
          <cell r="S93">
            <v>2710</v>
          </cell>
          <cell r="T93" t="str">
            <v>山陽女中</v>
          </cell>
          <cell r="V93">
            <v>0</v>
          </cell>
          <cell r="W93" t="b">
            <v>0</v>
          </cell>
          <cell r="X93" t="str">
            <v> </v>
          </cell>
          <cell r="Z93">
            <v>2710</v>
          </cell>
          <cell r="AA93" t="str">
            <v>山陽女中</v>
          </cell>
          <cell r="AB93" t="str">
            <v>ｻﾝﾖｳｼﾞｮｼ</v>
          </cell>
          <cell r="AC93" t="str">
            <v>大竹･廿日市</v>
          </cell>
          <cell r="AD93" t="str">
            <v>大竹･廿日市</v>
          </cell>
          <cell r="AE93" t="str">
            <v>738-0003</v>
          </cell>
          <cell r="AF93" t="str">
            <v>廿日市市佐方本町1-1</v>
          </cell>
          <cell r="AG93" t="str">
            <v>0829-32-2222</v>
          </cell>
          <cell r="AH93" t="str">
            <v>0829-32-7683</v>
          </cell>
          <cell r="AK93" t="str">
            <v>山陽女中学校</v>
          </cell>
          <cell r="AV93" t="str">
            <v/>
          </cell>
          <cell r="AW93" t="str">
            <v/>
          </cell>
          <cell r="AX93" t="str">
            <v/>
          </cell>
        </row>
        <row r="94">
          <cell r="F94" t="str">
            <v/>
          </cell>
          <cell r="J94" t="str">
            <v/>
          </cell>
          <cell r="P94" t="str">
            <v>男</v>
          </cell>
          <cell r="S94">
            <v>2740</v>
          </cell>
          <cell r="T94" t="str">
            <v>玖波中</v>
          </cell>
          <cell r="V94">
            <v>0</v>
          </cell>
          <cell r="W94" t="b">
            <v>0</v>
          </cell>
          <cell r="X94" t="str">
            <v> </v>
          </cell>
          <cell r="Z94">
            <v>2740</v>
          </cell>
          <cell r="AA94" t="str">
            <v>玖波中</v>
          </cell>
          <cell r="AB94" t="str">
            <v>ｸﾊﾞ</v>
          </cell>
          <cell r="AC94" t="str">
            <v>大竹･廿日市</v>
          </cell>
          <cell r="AD94" t="str">
            <v>大竹･廿日市</v>
          </cell>
          <cell r="AE94" t="str">
            <v>739-0651</v>
          </cell>
          <cell r="AF94" t="str">
            <v>大竹市玖波4-12-1</v>
          </cell>
          <cell r="AG94" t="str">
            <v>0827-57-7241</v>
          </cell>
          <cell r="AH94" t="str">
            <v>0827-57-3060</v>
          </cell>
          <cell r="AK94" t="str">
            <v>玖波中学校</v>
          </cell>
          <cell r="AV94" t="str">
            <v/>
          </cell>
          <cell r="AW94" t="str">
            <v/>
          </cell>
          <cell r="AX94" t="str">
            <v/>
          </cell>
        </row>
        <row r="95">
          <cell r="F95" t="str">
            <v/>
          </cell>
          <cell r="J95" t="str">
            <v/>
          </cell>
          <cell r="P95" t="str">
            <v>男</v>
          </cell>
          <cell r="S95">
            <v>2770</v>
          </cell>
          <cell r="T95" t="str">
            <v>小方中</v>
          </cell>
          <cell r="V95">
            <v>0</v>
          </cell>
          <cell r="W95" t="b">
            <v>0</v>
          </cell>
          <cell r="X95" t="str">
            <v> </v>
          </cell>
          <cell r="Z95">
            <v>2770</v>
          </cell>
          <cell r="AA95" t="str">
            <v>小方中</v>
          </cell>
          <cell r="AB95" t="str">
            <v>ｵｶﾞﾀ</v>
          </cell>
          <cell r="AC95" t="str">
            <v>大竹･廿日市</v>
          </cell>
          <cell r="AD95" t="str">
            <v>大竹･廿日市</v>
          </cell>
          <cell r="AE95" t="str">
            <v>739-0623</v>
          </cell>
          <cell r="AF95" t="str">
            <v>大竹市小方ケ丘1-1</v>
          </cell>
          <cell r="AG95" t="str">
            <v>0827-57-7211</v>
          </cell>
          <cell r="AH95" t="str">
            <v>0827-57-7208</v>
          </cell>
          <cell r="AK95" t="str">
            <v>小方中学校</v>
          </cell>
          <cell r="AV95" t="str">
            <v/>
          </cell>
          <cell r="AW95" t="str">
            <v/>
          </cell>
          <cell r="AX95" t="str">
            <v/>
          </cell>
        </row>
        <row r="96">
          <cell r="F96" t="str">
            <v/>
          </cell>
          <cell r="J96" t="str">
            <v/>
          </cell>
          <cell r="P96" t="str">
            <v>男</v>
          </cell>
          <cell r="S96">
            <v>2800</v>
          </cell>
          <cell r="T96" t="str">
            <v>大竹中</v>
          </cell>
          <cell r="V96">
            <v>0</v>
          </cell>
          <cell r="W96" t="b">
            <v>0</v>
          </cell>
          <cell r="X96" t="str">
            <v> </v>
          </cell>
          <cell r="Z96">
            <v>2800</v>
          </cell>
          <cell r="AA96" t="str">
            <v>大竹中</v>
          </cell>
          <cell r="AB96" t="str">
            <v>ｵｵﾀｹ</v>
          </cell>
          <cell r="AC96" t="str">
            <v>大竹･廿日市</v>
          </cell>
          <cell r="AD96" t="str">
            <v>大竹･廿日市</v>
          </cell>
          <cell r="AE96" t="str">
            <v>739-0614</v>
          </cell>
          <cell r="AF96" t="str">
            <v>大竹市白石1-8-1</v>
          </cell>
          <cell r="AG96" t="str">
            <v>0827-52-5177</v>
          </cell>
          <cell r="AH96" t="str">
            <v>0827-52-5178</v>
          </cell>
          <cell r="AK96" t="str">
            <v>大竹中学校</v>
          </cell>
          <cell r="AV96" t="str">
            <v/>
          </cell>
          <cell r="AW96" t="str">
            <v/>
          </cell>
          <cell r="AX96" t="str">
            <v/>
          </cell>
        </row>
        <row r="97">
          <cell r="Z97">
            <v>2830</v>
          </cell>
        </row>
        <row r="98">
          <cell r="Z98">
            <v>2860</v>
          </cell>
          <cell r="AA98" t="str">
            <v>加計中</v>
          </cell>
          <cell r="AB98" t="str">
            <v>ｶｹ</v>
          </cell>
          <cell r="AC98" t="str">
            <v>山県</v>
          </cell>
          <cell r="AD98" t="str">
            <v>山県</v>
          </cell>
          <cell r="AE98" t="str">
            <v>731-3501</v>
          </cell>
          <cell r="AF98" t="str">
            <v>山県郡安芸太田町大字加計5107-1</v>
          </cell>
          <cell r="AG98" t="str">
            <v>0826-22-0108</v>
          </cell>
          <cell r="AH98" t="str">
            <v>0826-22-2926</v>
          </cell>
          <cell r="AK98" t="str">
            <v>加計中学校</v>
          </cell>
        </row>
        <row r="99">
          <cell r="Z99">
            <v>2890</v>
          </cell>
          <cell r="AA99" t="str">
            <v>安芸太田中</v>
          </cell>
          <cell r="AB99" t="str">
            <v>ｱｷｵｵﾀ</v>
          </cell>
          <cell r="AC99" t="str">
            <v>山県</v>
          </cell>
          <cell r="AD99" t="str">
            <v>山県</v>
          </cell>
          <cell r="AE99" t="str">
            <v>731-3701</v>
          </cell>
          <cell r="AF99" t="str">
            <v>山県郡安芸太田町上筒賀172</v>
          </cell>
          <cell r="AG99" t="str">
            <v>0826-32-2244</v>
          </cell>
          <cell r="AH99" t="str">
            <v>0826-32-2987</v>
          </cell>
          <cell r="AK99" t="str">
            <v>安芸太田中学校</v>
          </cell>
        </row>
        <row r="100">
          <cell r="Z100">
            <v>2920</v>
          </cell>
        </row>
        <row r="101">
          <cell r="Z101">
            <v>2950</v>
          </cell>
          <cell r="AA101" t="str">
            <v>芸北中</v>
          </cell>
          <cell r="AB101" t="str">
            <v>ｹﾞｲﾎｸ</v>
          </cell>
          <cell r="AC101" t="str">
            <v>山県</v>
          </cell>
          <cell r="AD101" t="str">
            <v>山県</v>
          </cell>
          <cell r="AE101" t="str">
            <v>731-2323</v>
          </cell>
          <cell r="AF101" t="str">
            <v>山県郡北広島町川小田10075-90</v>
          </cell>
          <cell r="AG101" t="str">
            <v>0826-35-0151</v>
          </cell>
          <cell r="AH101" t="str">
            <v>0826-35-0409</v>
          </cell>
          <cell r="AK101" t="str">
            <v>芸北中学校</v>
          </cell>
        </row>
        <row r="102">
          <cell r="Z102">
            <v>2980</v>
          </cell>
          <cell r="AA102" t="str">
            <v>豊平中</v>
          </cell>
          <cell r="AB102" t="str">
            <v>ﾄﾖﾋﾗ</v>
          </cell>
          <cell r="AC102" t="str">
            <v>山県</v>
          </cell>
          <cell r="AD102" t="str">
            <v>山県</v>
          </cell>
          <cell r="AE102" t="str">
            <v>731-1712</v>
          </cell>
          <cell r="AF102" t="str">
            <v>山県郡北広島町都志見10914</v>
          </cell>
          <cell r="AG102" t="str">
            <v>0826-83-0160</v>
          </cell>
          <cell r="AH102" t="str">
            <v>0826-85-0130</v>
          </cell>
          <cell r="AK102" t="str">
            <v>豊平中学校</v>
          </cell>
        </row>
        <row r="103">
          <cell r="Z103">
            <v>3010</v>
          </cell>
          <cell r="AA103" t="str">
            <v>大朝中</v>
          </cell>
          <cell r="AB103" t="str">
            <v>ｵｵｱｻ</v>
          </cell>
          <cell r="AC103" t="str">
            <v>山県</v>
          </cell>
          <cell r="AD103" t="str">
            <v>山県</v>
          </cell>
          <cell r="AE103" t="str">
            <v>731-2104</v>
          </cell>
          <cell r="AF103" t="str">
            <v>山県郡北広島町大朝4683-1</v>
          </cell>
          <cell r="AG103" t="str">
            <v>0826-82-2037</v>
          </cell>
          <cell r="AH103" t="str">
            <v>0826-82-2103</v>
          </cell>
          <cell r="AK103" t="str">
            <v>大朝中学校</v>
          </cell>
        </row>
        <row r="104">
          <cell r="F104" t="str">
            <v/>
          </cell>
          <cell r="J104" t="str">
            <v/>
          </cell>
          <cell r="P104" t="str">
            <v>女</v>
          </cell>
          <cell r="S104">
            <v>3040</v>
          </cell>
          <cell r="T104" t="str">
            <v>千代田中</v>
          </cell>
          <cell r="V104">
            <v>0</v>
          </cell>
          <cell r="W104" t="b">
            <v>0</v>
          </cell>
          <cell r="X104" t="str">
            <v> </v>
          </cell>
          <cell r="Z104">
            <v>3040</v>
          </cell>
          <cell r="AA104" t="str">
            <v>千代田中</v>
          </cell>
          <cell r="AB104" t="str">
            <v>ﾁﾖﾀﾞ</v>
          </cell>
          <cell r="AC104" t="str">
            <v>山県</v>
          </cell>
          <cell r="AD104" t="str">
            <v>山県</v>
          </cell>
          <cell r="AE104" t="str">
            <v>731-1532</v>
          </cell>
          <cell r="AF104" t="str">
            <v>山県郡北広島町古保利450</v>
          </cell>
          <cell r="AG104" t="str">
            <v>0826-72-3101</v>
          </cell>
          <cell r="AH104" t="str">
            <v>0826-72-3873</v>
          </cell>
          <cell r="AK104" t="str">
            <v>千代田中学校</v>
          </cell>
          <cell r="AV104" t="str">
            <v/>
          </cell>
          <cell r="AW104" t="str">
            <v/>
          </cell>
          <cell r="AX104" t="str">
            <v/>
          </cell>
        </row>
        <row r="105">
          <cell r="F105" t="str">
            <v/>
          </cell>
          <cell r="J105" t="str">
            <v/>
          </cell>
          <cell r="P105" t="str">
            <v>女</v>
          </cell>
          <cell r="S105">
            <v>3070</v>
          </cell>
          <cell r="T105" t="str">
            <v>新庄中</v>
          </cell>
          <cell r="V105">
            <v>0</v>
          </cell>
          <cell r="W105" t="b">
            <v>0</v>
          </cell>
          <cell r="X105" t="str">
            <v> </v>
          </cell>
          <cell r="Z105">
            <v>3070</v>
          </cell>
          <cell r="AA105" t="str">
            <v>新庄中</v>
          </cell>
          <cell r="AB105" t="str">
            <v>ｼﾝｼﾞｮｳ</v>
          </cell>
          <cell r="AC105" t="str">
            <v>山県</v>
          </cell>
          <cell r="AD105" t="str">
            <v>山県</v>
          </cell>
          <cell r="AE105" t="str">
            <v>731-2198</v>
          </cell>
          <cell r="AF105" t="str">
            <v>山県郡北広島町新庄848</v>
          </cell>
          <cell r="AG105" t="str">
            <v>0826-82-2323</v>
          </cell>
          <cell r="AH105" t="str">
            <v>0826-82-3273</v>
          </cell>
          <cell r="AK105" t="str">
            <v>新庄中学校</v>
          </cell>
          <cell r="AV105" t="str">
            <v/>
          </cell>
          <cell r="AW105" t="str">
            <v/>
          </cell>
          <cell r="AX105" t="str">
            <v/>
          </cell>
        </row>
        <row r="106">
          <cell r="F106" t="str">
            <v/>
          </cell>
          <cell r="J106" t="str">
            <v/>
          </cell>
          <cell r="P106" t="str">
            <v>女</v>
          </cell>
          <cell r="S106">
            <v>3100</v>
          </cell>
          <cell r="T106" t="str">
            <v>吉田中</v>
          </cell>
          <cell r="V106">
            <v>0</v>
          </cell>
          <cell r="W106" t="b">
            <v>0</v>
          </cell>
          <cell r="X106" t="str">
            <v> </v>
          </cell>
          <cell r="Z106">
            <v>3100</v>
          </cell>
          <cell r="AA106" t="str">
            <v>吉田中</v>
          </cell>
          <cell r="AB106" t="str">
            <v>ﾖｼﾀﾞ</v>
          </cell>
          <cell r="AC106" t="str">
            <v>安芸高田</v>
          </cell>
          <cell r="AD106" t="str">
            <v>安芸高田</v>
          </cell>
          <cell r="AE106" t="str">
            <v>731-0521</v>
          </cell>
          <cell r="AF106" t="str">
            <v>安芸高田市吉田町常友1018-1</v>
          </cell>
          <cell r="AG106" t="str">
            <v>0826-42-0400</v>
          </cell>
          <cell r="AH106" t="str">
            <v>0826-42-1544</v>
          </cell>
          <cell r="AK106" t="str">
            <v>吉田中学校</v>
          </cell>
          <cell r="AV106" t="str">
            <v/>
          </cell>
          <cell r="AW106" t="str">
            <v/>
          </cell>
          <cell r="AX106" t="str">
            <v/>
          </cell>
        </row>
        <row r="107">
          <cell r="F107" t="str">
            <v/>
          </cell>
          <cell r="J107" t="str">
            <v/>
          </cell>
          <cell r="P107" t="str">
            <v>女</v>
          </cell>
          <cell r="S107">
            <v>3130</v>
          </cell>
          <cell r="T107" t="str">
            <v>八千代中</v>
          </cell>
          <cell r="V107">
            <v>0</v>
          </cell>
          <cell r="W107" t="b">
            <v>0</v>
          </cell>
          <cell r="X107" t="str">
            <v> </v>
          </cell>
          <cell r="Z107">
            <v>3130</v>
          </cell>
          <cell r="AA107" t="str">
            <v>八千代中</v>
          </cell>
          <cell r="AB107" t="str">
            <v>ﾔﾁﾖ</v>
          </cell>
          <cell r="AC107" t="str">
            <v>安芸高田</v>
          </cell>
          <cell r="AD107" t="str">
            <v>安芸高田</v>
          </cell>
          <cell r="AE107" t="str">
            <v>731-0303</v>
          </cell>
          <cell r="AF107" t="str">
            <v>安芸高田市八千代町佐々井1438-1</v>
          </cell>
          <cell r="AG107" t="str">
            <v>0826-52-2007</v>
          </cell>
          <cell r="AH107" t="str">
            <v>0826-52-3885</v>
          </cell>
          <cell r="AK107" t="str">
            <v>八千代中学校</v>
          </cell>
          <cell r="AV107" t="str">
            <v/>
          </cell>
          <cell r="AW107" t="str">
            <v/>
          </cell>
          <cell r="AX107" t="str">
            <v/>
          </cell>
        </row>
        <row r="108">
          <cell r="F108" t="str">
            <v/>
          </cell>
          <cell r="J108" t="str">
            <v/>
          </cell>
          <cell r="P108" t="str">
            <v>女</v>
          </cell>
          <cell r="S108">
            <v>3160</v>
          </cell>
          <cell r="T108" t="str">
            <v>美土里中</v>
          </cell>
          <cell r="V108">
            <v>0</v>
          </cell>
          <cell r="W108" t="b">
            <v>0</v>
          </cell>
          <cell r="X108" t="str">
            <v> </v>
          </cell>
          <cell r="Z108">
            <v>3160</v>
          </cell>
          <cell r="AA108" t="str">
            <v>美土里中</v>
          </cell>
          <cell r="AB108" t="str">
            <v>ﾐﾄﾞﾘ</v>
          </cell>
          <cell r="AC108" t="str">
            <v>安芸高田</v>
          </cell>
          <cell r="AD108" t="str">
            <v>安芸高田</v>
          </cell>
          <cell r="AE108" t="str">
            <v>731-0612</v>
          </cell>
          <cell r="AF108" t="str">
            <v>安芸高田市美土里町本郷1214-5</v>
          </cell>
          <cell r="AG108" t="str">
            <v>0826-54-0142</v>
          </cell>
          <cell r="AH108" t="str">
            <v>0826-54-0291</v>
          </cell>
          <cell r="AK108" t="str">
            <v>美土里中学校</v>
          </cell>
          <cell r="AV108" t="str">
            <v/>
          </cell>
          <cell r="AW108" t="str">
            <v/>
          </cell>
          <cell r="AX108" t="str">
            <v/>
          </cell>
        </row>
        <row r="109">
          <cell r="F109" t="str">
            <v/>
          </cell>
          <cell r="J109" t="str">
            <v/>
          </cell>
          <cell r="P109" t="str">
            <v>女</v>
          </cell>
          <cell r="S109">
            <v>3190</v>
          </cell>
          <cell r="T109" t="str">
            <v>高宮中</v>
          </cell>
          <cell r="V109">
            <v>0</v>
          </cell>
          <cell r="W109" t="b">
            <v>0</v>
          </cell>
          <cell r="X109" t="str">
            <v> </v>
          </cell>
          <cell r="Z109">
            <v>3190</v>
          </cell>
          <cell r="AA109" t="str">
            <v>高宮中</v>
          </cell>
          <cell r="AB109" t="str">
            <v>ﾀｶﾐﾔ</v>
          </cell>
          <cell r="AC109" t="str">
            <v>安芸高田</v>
          </cell>
          <cell r="AD109" t="str">
            <v>安芸高田</v>
          </cell>
          <cell r="AE109" t="str">
            <v>739-1802</v>
          </cell>
          <cell r="AF109" t="str">
            <v>安芸高田市高宮町佐々部38-2</v>
          </cell>
          <cell r="AG109" t="str">
            <v>0826-57-0050</v>
          </cell>
          <cell r="AH109" t="str">
            <v>0826-57-0050</v>
          </cell>
          <cell r="AK109" t="str">
            <v>高宮中学校</v>
          </cell>
          <cell r="AV109" t="str">
            <v/>
          </cell>
          <cell r="AW109" t="str">
            <v/>
          </cell>
          <cell r="AX109" t="str">
            <v/>
          </cell>
        </row>
        <row r="110">
          <cell r="F110" t="str">
            <v/>
          </cell>
          <cell r="J110" t="str">
            <v/>
          </cell>
          <cell r="P110" t="str">
            <v>女</v>
          </cell>
          <cell r="S110">
            <v>3220</v>
          </cell>
          <cell r="T110" t="str">
            <v>甲田中</v>
          </cell>
          <cell r="V110">
            <v>0</v>
          </cell>
          <cell r="W110" t="b">
            <v>0</v>
          </cell>
          <cell r="X110" t="str">
            <v> </v>
          </cell>
          <cell r="Z110">
            <v>3220</v>
          </cell>
          <cell r="AA110" t="str">
            <v>甲田中</v>
          </cell>
          <cell r="AB110" t="str">
            <v>ｺｳﾀﾞ</v>
          </cell>
          <cell r="AC110" t="str">
            <v>安芸高田</v>
          </cell>
          <cell r="AD110" t="str">
            <v>安芸高田</v>
          </cell>
          <cell r="AE110" t="str">
            <v>739-1101</v>
          </cell>
          <cell r="AF110" t="str">
            <v>安芸高田市甲田町高田原1250</v>
          </cell>
          <cell r="AG110" t="str">
            <v>0826-45-2003</v>
          </cell>
          <cell r="AH110" t="str">
            <v>0826-45-4793</v>
          </cell>
          <cell r="AK110" t="str">
            <v>甲田中学校</v>
          </cell>
          <cell r="AV110" t="str">
            <v/>
          </cell>
          <cell r="AW110" t="str">
            <v/>
          </cell>
          <cell r="AX110" t="str">
            <v/>
          </cell>
        </row>
        <row r="111">
          <cell r="F111" t="str">
            <v/>
          </cell>
          <cell r="J111" t="str">
            <v/>
          </cell>
          <cell r="P111" t="str">
            <v>女</v>
          </cell>
          <cell r="S111">
            <v>3250</v>
          </cell>
          <cell r="T111" t="str">
            <v>向原中</v>
          </cell>
          <cell r="V111">
            <v>0</v>
          </cell>
          <cell r="W111" t="b">
            <v>0</v>
          </cell>
          <cell r="X111" t="str">
            <v> </v>
          </cell>
          <cell r="Z111">
            <v>3250</v>
          </cell>
          <cell r="AA111" t="str">
            <v>向原中</v>
          </cell>
          <cell r="AB111" t="str">
            <v>ﾑｶｲﾊﾗ</v>
          </cell>
          <cell r="AC111" t="str">
            <v>安芸高田</v>
          </cell>
          <cell r="AD111" t="str">
            <v>安芸高田</v>
          </cell>
          <cell r="AE111" t="str">
            <v>739-1201</v>
          </cell>
          <cell r="AF111" t="str">
            <v>安芸高田市向原町坂236-1</v>
          </cell>
          <cell r="AG111" t="str">
            <v>0826-46-2049</v>
          </cell>
          <cell r="AH111" t="str">
            <v>0826-46-4043</v>
          </cell>
          <cell r="AK111" t="str">
            <v>向原中学校</v>
          </cell>
          <cell r="AV111" t="str">
            <v/>
          </cell>
          <cell r="AW111" t="str">
            <v/>
          </cell>
          <cell r="AX111" t="str">
            <v/>
          </cell>
        </row>
        <row r="112">
          <cell r="F112" t="str">
            <v/>
          </cell>
          <cell r="J112" t="str">
            <v/>
          </cell>
          <cell r="P112" t="str">
            <v>女</v>
          </cell>
          <cell r="S112">
            <v>3280</v>
          </cell>
          <cell r="T112" t="str">
            <v>仁方中</v>
          </cell>
          <cell r="V112">
            <v>0</v>
          </cell>
          <cell r="W112" t="b">
            <v>0</v>
          </cell>
          <cell r="X112" t="str">
            <v> </v>
          </cell>
          <cell r="Z112">
            <v>3280</v>
          </cell>
          <cell r="AA112" t="str">
            <v>仁方中</v>
          </cell>
          <cell r="AB112" t="str">
            <v>ﾆｶﾞﾀ</v>
          </cell>
          <cell r="AC112" t="str">
            <v>呉</v>
          </cell>
          <cell r="AD112" t="str">
            <v>呉</v>
          </cell>
          <cell r="AE112" t="str">
            <v>737-0154</v>
          </cell>
          <cell r="AF112" t="str">
            <v>呉市仁方桟橋通16-8</v>
          </cell>
          <cell r="AG112" t="str">
            <v>0823-79-1177</v>
          </cell>
          <cell r="AH112" t="str">
            <v>0823-79-6929</v>
          </cell>
          <cell r="AK112" t="str">
            <v>仁方中学校</v>
          </cell>
          <cell r="AV112" t="str">
            <v/>
          </cell>
          <cell r="AW112" t="str">
            <v/>
          </cell>
          <cell r="AX112" t="str">
            <v/>
          </cell>
        </row>
        <row r="113">
          <cell r="F113" t="str">
            <v/>
          </cell>
          <cell r="J113" t="str">
            <v/>
          </cell>
          <cell r="P113" t="str">
            <v>女</v>
          </cell>
          <cell r="S113">
            <v>3310</v>
          </cell>
          <cell r="T113" t="str">
            <v>広南中</v>
          </cell>
          <cell r="V113">
            <v>0</v>
          </cell>
          <cell r="W113" t="b">
            <v>0</v>
          </cell>
          <cell r="X113" t="str">
            <v> </v>
          </cell>
          <cell r="Z113">
            <v>3310</v>
          </cell>
          <cell r="AA113" t="str">
            <v>広南中</v>
          </cell>
          <cell r="AB113" t="str">
            <v>ﾋﾛﾐﾅﾐ</v>
          </cell>
          <cell r="AC113" t="str">
            <v>呉</v>
          </cell>
          <cell r="AD113" t="str">
            <v>呉</v>
          </cell>
          <cell r="AE113" t="str">
            <v>737-0136</v>
          </cell>
          <cell r="AF113" t="str">
            <v>呉市広長浜4-1-9</v>
          </cell>
          <cell r="AG113" t="str">
            <v>0823-71-7920</v>
          </cell>
          <cell r="AH113" t="str">
            <v>0823-74-3502</v>
          </cell>
          <cell r="AK113" t="str">
            <v>広南中学校</v>
          </cell>
          <cell r="AV113" t="str">
            <v/>
          </cell>
          <cell r="AW113" t="str">
            <v/>
          </cell>
          <cell r="AX113" t="str">
            <v/>
          </cell>
        </row>
        <row r="114">
          <cell r="F114" t="str">
            <v/>
          </cell>
          <cell r="J114" t="str">
            <v/>
          </cell>
          <cell r="P114" t="str">
            <v>女</v>
          </cell>
          <cell r="S114">
            <v>3340</v>
          </cell>
          <cell r="T114" t="str">
            <v>白岳中</v>
          </cell>
          <cell r="V114">
            <v>0</v>
          </cell>
          <cell r="W114" t="b">
            <v>0</v>
          </cell>
          <cell r="X114" t="str">
            <v> </v>
          </cell>
          <cell r="Z114">
            <v>3340</v>
          </cell>
          <cell r="AA114" t="str">
            <v>白岳中</v>
          </cell>
          <cell r="AB114" t="str">
            <v>ｼﾗﾀｹ</v>
          </cell>
          <cell r="AC114" t="str">
            <v>呉</v>
          </cell>
          <cell r="AD114" t="str">
            <v>呉</v>
          </cell>
          <cell r="AE114" t="str">
            <v>737-0142</v>
          </cell>
          <cell r="AF114" t="str">
            <v>呉市広駅前2-11-1</v>
          </cell>
          <cell r="AG114" t="str">
            <v>0823-74-2121</v>
          </cell>
          <cell r="AH114" t="str">
            <v>0823-74-3503</v>
          </cell>
          <cell r="AK114" t="str">
            <v>白岳中学校</v>
          </cell>
          <cell r="AV114" t="str">
            <v/>
          </cell>
          <cell r="AW114" t="str">
            <v/>
          </cell>
          <cell r="AX114" t="str">
            <v/>
          </cell>
        </row>
        <row r="115">
          <cell r="F115" t="str">
            <v/>
          </cell>
          <cell r="J115" t="str">
            <v/>
          </cell>
          <cell r="P115" t="str">
            <v>女</v>
          </cell>
          <cell r="S115">
            <v>3370</v>
          </cell>
          <cell r="T115" t="str">
            <v>広中央中</v>
          </cell>
          <cell r="V115">
            <v>0</v>
          </cell>
          <cell r="W115" t="b">
            <v>0</v>
          </cell>
          <cell r="X115" t="str">
            <v> </v>
          </cell>
          <cell r="Z115">
            <v>3370</v>
          </cell>
          <cell r="AA115" t="str">
            <v>広中央中</v>
          </cell>
          <cell r="AB115" t="str">
            <v>ﾋﾛﾁｭｳｵｳ</v>
          </cell>
          <cell r="AC115" t="str">
            <v>呉</v>
          </cell>
          <cell r="AD115" t="str">
            <v>呉</v>
          </cell>
          <cell r="AE115" t="str">
            <v>737-0121</v>
          </cell>
          <cell r="AF115" t="str">
            <v>呉市広吉松2-15-1</v>
          </cell>
          <cell r="AG115" t="str">
            <v>0823-71-8524</v>
          </cell>
          <cell r="AH115" t="str">
            <v>0823-74-3504</v>
          </cell>
          <cell r="AK115" t="str">
            <v>広中央中学校</v>
          </cell>
          <cell r="AV115" t="str">
            <v/>
          </cell>
          <cell r="AW115" t="str">
            <v/>
          </cell>
          <cell r="AX115" t="str">
            <v/>
          </cell>
        </row>
        <row r="116">
          <cell r="F116" t="str">
            <v/>
          </cell>
          <cell r="J116" t="str">
            <v/>
          </cell>
          <cell r="P116" t="str">
            <v>女</v>
          </cell>
          <cell r="S116">
            <v>3400</v>
          </cell>
          <cell r="T116" t="str">
            <v>郷原中</v>
          </cell>
          <cell r="V116">
            <v>0</v>
          </cell>
          <cell r="W116" t="b">
            <v>0</v>
          </cell>
          <cell r="X116" t="str">
            <v> </v>
          </cell>
          <cell r="Z116">
            <v>3400</v>
          </cell>
          <cell r="AA116" t="str">
            <v>郷原中</v>
          </cell>
          <cell r="AB116" t="str">
            <v>ｺﾞｳﾊﾗ</v>
          </cell>
          <cell r="AC116" t="str">
            <v>呉</v>
          </cell>
          <cell r="AD116" t="str">
            <v>呉</v>
          </cell>
          <cell r="AE116" t="str">
            <v>724-0161</v>
          </cell>
          <cell r="AF116" t="str">
            <v>呉市郷原1706</v>
          </cell>
          <cell r="AG116" t="str">
            <v>0823-77-0014</v>
          </cell>
          <cell r="AH116" t="str">
            <v>0823-77-0065</v>
          </cell>
          <cell r="AK116" t="str">
            <v>郷原中学校</v>
          </cell>
          <cell r="AV116" t="str">
            <v/>
          </cell>
          <cell r="AW116" t="str">
            <v/>
          </cell>
          <cell r="AX116" t="str">
            <v/>
          </cell>
        </row>
        <row r="117">
          <cell r="F117" t="str">
            <v/>
          </cell>
          <cell r="J117" t="str">
            <v/>
          </cell>
          <cell r="P117" t="str">
            <v>女</v>
          </cell>
          <cell r="S117">
            <v>3430</v>
          </cell>
          <cell r="T117" t="str">
            <v>横路中</v>
          </cell>
          <cell r="V117">
            <v>0</v>
          </cell>
          <cell r="W117" t="b">
            <v>0</v>
          </cell>
          <cell r="X117" t="str">
            <v> </v>
          </cell>
          <cell r="Z117">
            <v>3430</v>
          </cell>
          <cell r="AA117" t="str">
            <v>横路中</v>
          </cell>
          <cell r="AB117" t="str">
            <v>ﾖｺﾛ</v>
          </cell>
          <cell r="AC117" t="str">
            <v>呉</v>
          </cell>
          <cell r="AD117" t="str">
            <v>呉</v>
          </cell>
          <cell r="AE117" t="str">
            <v>737-0113</v>
          </cell>
          <cell r="AF117" t="str">
            <v>呉市広横路4-9-15</v>
          </cell>
          <cell r="AG117" t="str">
            <v>0823-71-7827</v>
          </cell>
          <cell r="AH117" t="str">
            <v>0823-74-3505</v>
          </cell>
          <cell r="AK117" t="str">
            <v>横路中学校</v>
          </cell>
          <cell r="AV117" t="str">
            <v/>
          </cell>
          <cell r="AW117" t="str">
            <v/>
          </cell>
          <cell r="AX117" t="str">
            <v/>
          </cell>
        </row>
        <row r="118">
          <cell r="F118" t="str">
            <v/>
          </cell>
          <cell r="J118" t="str">
            <v/>
          </cell>
          <cell r="P118" t="str">
            <v>女</v>
          </cell>
          <cell r="S118">
            <v>3460</v>
          </cell>
          <cell r="T118" t="str">
            <v>阿賀中</v>
          </cell>
          <cell r="V118">
            <v>0</v>
          </cell>
          <cell r="W118" t="b">
            <v>0</v>
          </cell>
          <cell r="X118" t="str">
            <v> </v>
          </cell>
          <cell r="Z118">
            <v>3460</v>
          </cell>
          <cell r="AA118" t="str">
            <v>阿賀中</v>
          </cell>
          <cell r="AB118" t="str">
            <v>ｱｶﾞ</v>
          </cell>
          <cell r="AC118" t="str">
            <v>呉</v>
          </cell>
          <cell r="AD118" t="str">
            <v>呉</v>
          </cell>
          <cell r="AE118" t="str">
            <v>737-0003</v>
          </cell>
          <cell r="AF118" t="str">
            <v>呉市阿賀中央5-14-16</v>
          </cell>
          <cell r="AG118" t="str">
            <v>0823-71-3304</v>
          </cell>
          <cell r="AH118" t="str">
            <v>0823-74-3506</v>
          </cell>
          <cell r="AK118" t="str">
            <v>阿賀中学校</v>
          </cell>
          <cell r="AV118" t="str">
            <v/>
          </cell>
          <cell r="AW118" t="str">
            <v/>
          </cell>
          <cell r="AX118" t="str">
            <v/>
          </cell>
        </row>
        <row r="119">
          <cell r="F119" t="str">
            <v/>
          </cell>
          <cell r="J119" t="str">
            <v/>
          </cell>
          <cell r="P119" t="str">
            <v>女</v>
          </cell>
          <cell r="S119">
            <v>3490</v>
          </cell>
          <cell r="T119" t="str">
            <v>大冠中</v>
          </cell>
          <cell r="V119">
            <v>0</v>
          </cell>
          <cell r="W119" t="b">
            <v>0</v>
          </cell>
          <cell r="X119" t="str">
            <v> </v>
          </cell>
          <cell r="Z119">
            <v>3490</v>
          </cell>
          <cell r="AA119" t="str">
            <v>大冠中</v>
          </cell>
          <cell r="AB119" t="str">
            <v>ﾀﾞｲｶﾝ</v>
          </cell>
          <cell r="AC119" t="str">
            <v>呉</v>
          </cell>
          <cell r="AD119" t="str">
            <v>呉</v>
          </cell>
          <cell r="AK119" t="str">
            <v>大冠中学校</v>
          </cell>
          <cell r="AV119" t="str">
            <v/>
          </cell>
          <cell r="AW119" t="str">
            <v/>
          </cell>
          <cell r="AX119" t="str">
            <v/>
          </cell>
        </row>
        <row r="120">
          <cell r="F120" t="str">
            <v/>
          </cell>
          <cell r="J120" t="str">
            <v/>
          </cell>
          <cell r="P120" t="str">
            <v>女</v>
          </cell>
          <cell r="S120">
            <v>3520</v>
          </cell>
          <cell r="T120" t="str">
            <v>警固屋中</v>
          </cell>
          <cell r="V120">
            <v>0</v>
          </cell>
          <cell r="W120" t="b">
            <v>0</v>
          </cell>
          <cell r="X120" t="str">
            <v> </v>
          </cell>
          <cell r="Z120">
            <v>3520</v>
          </cell>
          <cell r="AA120" t="str">
            <v>警固屋中</v>
          </cell>
          <cell r="AB120" t="str">
            <v>ｹｺﾞﾔ</v>
          </cell>
          <cell r="AC120" t="str">
            <v>呉</v>
          </cell>
          <cell r="AD120" t="str">
            <v>呉</v>
          </cell>
          <cell r="AE120" t="str">
            <v>737-0012</v>
          </cell>
          <cell r="AF120" t="str">
            <v>呉市警固屋7-4-1</v>
          </cell>
          <cell r="AG120" t="str">
            <v>0823-28-0914</v>
          </cell>
          <cell r="AH120" t="str">
            <v>0823-28-2985</v>
          </cell>
          <cell r="AK120" t="str">
            <v>警固屋中学校</v>
          </cell>
          <cell r="AV120" t="str">
            <v/>
          </cell>
          <cell r="AW120" t="str">
            <v/>
          </cell>
          <cell r="AX120" t="str">
            <v/>
          </cell>
        </row>
        <row r="121">
          <cell r="F121" t="str">
            <v/>
          </cell>
          <cell r="J121" t="str">
            <v/>
          </cell>
          <cell r="P121" t="str">
            <v>女</v>
          </cell>
          <cell r="S121">
            <v>3550</v>
          </cell>
          <cell r="T121" t="str">
            <v>宮原中</v>
          </cell>
          <cell r="V121">
            <v>0</v>
          </cell>
          <cell r="W121" t="b">
            <v>0</v>
          </cell>
          <cell r="X121" t="str">
            <v> </v>
          </cell>
          <cell r="Z121">
            <v>3550</v>
          </cell>
          <cell r="AA121" t="str">
            <v>宮原中</v>
          </cell>
          <cell r="AB121" t="str">
            <v>ﾐﾔﾊﾗ</v>
          </cell>
          <cell r="AC121" t="str">
            <v>呉</v>
          </cell>
          <cell r="AD121" t="str">
            <v>呉</v>
          </cell>
          <cell r="AE121" t="str">
            <v>737-0015</v>
          </cell>
          <cell r="AF121" t="str">
            <v>呉市船見町1-1</v>
          </cell>
          <cell r="AG121" t="str">
            <v>0823-21-1468</v>
          </cell>
          <cell r="AH121" t="str">
            <v>0823-24-9814</v>
          </cell>
          <cell r="AK121" t="str">
            <v>宮原中学校</v>
          </cell>
          <cell r="AV121" t="str">
            <v/>
          </cell>
          <cell r="AW121" t="str">
            <v/>
          </cell>
          <cell r="AX121" t="str">
            <v/>
          </cell>
        </row>
        <row r="122">
          <cell r="F122" t="str">
            <v/>
          </cell>
          <cell r="J122" t="str">
            <v/>
          </cell>
          <cell r="P122" t="str">
            <v>女</v>
          </cell>
          <cell r="S122">
            <v>3580</v>
          </cell>
          <cell r="T122" t="str">
            <v>和庄中</v>
          </cell>
          <cell r="V122">
            <v>0</v>
          </cell>
          <cell r="W122" t="b">
            <v>0</v>
          </cell>
          <cell r="X122" t="str">
            <v> </v>
          </cell>
          <cell r="Z122">
            <v>3580</v>
          </cell>
          <cell r="AA122" t="str">
            <v>和庄中</v>
          </cell>
          <cell r="AB122" t="str">
            <v>ﾜｼｮｳ</v>
          </cell>
          <cell r="AC122" t="str">
            <v>呉</v>
          </cell>
          <cell r="AD122" t="str">
            <v>呉</v>
          </cell>
          <cell r="AE122" t="str">
            <v>737-0043</v>
          </cell>
          <cell r="AF122" t="str">
            <v>呉市和庄登町3-18</v>
          </cell>
          <cell r="AG122" t="str">
            <v>0823-21-6631</v>
          </cell>
          <cell r="AH122" t="str">
            <v>0823-24-9845</v>
          </cell>
          <cell r="AK122" t="str">
            <v>和庄中学校</v>
          </cell>
          <cell r="AV122" t="str">
            <v/>
          </cell>
          <cell r="AW122" t="str">
            <v/>
          </cell>
          <cell r="AX122" t="str">
            <v/>
          </cell>
        </row>
        <row r="123">
          <cell r="F123" t="str">
            <v/>
          </cell>
          <cell r="J123" t="str">
            <v/>
          </cell>
          <cell r="P123" t="str">
            <v>女</v>
          </cell>
          <cell r="S123">
            <v>3610</v>
          </cell>
          <cell r="T123" t="str">
            <v>東畑中</v>
          </cell>
          <cell r="V123">
            <v>0</v>
          </cell>
          <cell r="W123" t="b">
            <v>0</v>
          </cell>
          <cell r="X123" t="str">
            <v> </v>
          </cell>
          <cell r="Z123">
            <v>3610</v>
          </cell>
          <cell r="AA123" t="str">
            <v>東畑中</v>
          </cell>
          <cell r="AB123" t="str">
            <v>ﾋｶﾞｼﾊﾀ</v>
          </cell>
          <cell r="AC123" t="str">
            <v>呉</v>
          </cell>
          <cell r="AD123" t="str">
            <v>呉</v>
          </cell>
          <cell r="AE123" t="str">
            <v>737-0072</v>
          </cell>
          <cell r="AF123" t="str">
            <v>呉市東畑2-7-38</v>
          </cell>
          <cell r="AG123" t="str">
            <v>0823-21-6210</v>
          </cell>
          <cell r="AH123" t="str">
            <v>0823-24-9846</v>
          </cell>
          <cell r="AK123" t="str">
            <v>東畑中学校</v>
          </cell>
          <cell r="AV123" t="str">
            <v/>
          </cell>
          <cell r="AW123" t="str">
            <v/>
          </cell>
          <cell r="AX123" t="str">
            <v/>
          </cell>
        </row>
        <row r="124">
          <cell r="F124" t="str">
            <v/>
          </cell>
          <cell r="J124" t="str">
            <v/>
          </cell>
          <cell r="P124" t="str">
            <v>女</v>
          </cell>
          <cell r="S124">
            <v>3640</v>
          </cell>
          <cell r="T124" t="str">
            <v>片山中</v>
          </cell>
          <cell r="V124">
            <v>0</v>
          </cell>
          <cell r="W124" t="b">
            <v>0</v>
          </cell>
          <cell r="X124" t="str">
            <v> </v>
          </cell>
          <cell r="Z124">
            <v>3640</v>
          </cell>
          <cell r="AA124" t="str">
            <v>片山中</v>
          </cell>
          <cell r="AB124" t="str">
            <v>ｶﾀﾔﾏ</v>
          </cell>
          <cell r="AC124" t="str">
            <v>呉</v>
          </cell>
          <cell r="AD124" t="str">
            <v>呉</v>
          </cell>
          <cell r="AE124" t="str">
            <v>737-0805</v>
          </cell>
          <cell r="AF124" t="str">
            <v>呉市東片山町13-5</v>
          </cell>
          <cell r="AG124" t="str">
            <v>0823-21-4995</v>
          </cell>
          <cell r="AH124" t="str">
            <v>0823-24-9847</v>
          </cell>
          <cell r="AK124" t="str">
            <v>片山中学校</v>
          </cell>
          <cell r="AV124" t="str">
            <v/>
          </cell>
          <cell r="AW124" t="str">
            <v/>
          </cell>
          <cell r="AX124" t="str">
            <v/>
          </cell>
        </row>
        <row r="125">
          <cell r="F125" t="str">
            <v/>
          </cell>
          <cell r="J125" t="str">
            <v/>
          </cell>
          <cell r="P125" t="str">
            <v>女</v>
          </cell>
          <cell r="S125">
            <v>3670</v>
          </cell>
          <cell r="T125" t="str">
            <v>呉中央中</v>
          </cell>
          <cell r="V125">
            <v>0</v>
          </cell>
          <cell r="W125" t="b">
            <v>0</v>
          </cell>
          <cell r="X125" t="str">
            <v> </v>
          </cell>
          <cell r="Z125">
            <v>3670</v>
          </cell>
          <cell r="AA125" t="str">
            <v>呉中央中</v>
          </cell>
          <cell r="AB125" t="str">
            <v>ｸﾚﾁｭｳｵｳ</v>
          </cell>
          <cell r="AC125" t="str">
            <v>呉</v>
          </cell>
          <cell r="AD125" t="str">
            <v>呉</v>
          </cell>
          <cell r="AE125" t="str">
            <v>737-0811</v>
          </cell>
          <cell r="AF125" t="str">
            <v>呉市西中央4-10-52</v>
          </cell>
          <cell r="AG125" t="str">
            <v>0823-21-2828</v>
          </cell>
          <cell r="AH125" t="str">
            <v>0823-24-9848</v>
          </cell>
          <cell r="AK125" t="str">
            <v>呉中央中学校</v>
          </cell>
          <cell r="AV125" t="str">
            <v/>
          </cell>
          <cell r="AW125" t="str">
            <v/>
          </cell>
          <cell r="AX125" t="str">
            <v/>
          </cell>
        </row>
        <row r="126">
          <cell r="F126" t="str">
            <v/>
          </cell>
          <cell r="J126" t="str">
            <v/>
          </cell>
          <cell r="P126" t="str">
            <v>女</v>
          </cell>
          <cell r="S126">
            <v>3700</v>
          </cell>
          <cell r="T126" t="str">
            <v>両城中</v>
          </cell>
          <cell r="V126">
            <v>0</v>
          </cell>
          <cell r="W126" t="b">
            <v>0</v>
          </cell>
          <cell r="X126" t="str">
            <v> </v>
          </cell>
          <cell r="Z126">
            <v>3700</v>
          </cell>
          <cell r="AA126" t="str">
            <v>両城中</v>
          </cell>
          <cell r="AB126" t="str">
            <v>ﾘｮｳｼﾞｮｳ</v>
          </cell>
          <cell r="AC126" t="str">
            <v>呉</v>
          </cell>
          <cell r="AD126" t="str">
            <v>呉</v>
          </cell>
          <cell r="AE126" t="str">
            <v>737-0826</v>
          </cell>
          <cell r="AF126" t="str">
            <v>呉市両城2-22-15</v>
          </cell>
          <cell r="AG126" t="str">
            <v>0823-21-4661</v>
          </cell>
          <cell r="AH126" t="str">
            <v>0823-24-9849</v>
          </cell>
          <cell r="AK126" t="str">
            <v>両城中学校</v>
          </cell>
          <cell r="AV126" t="str">
            <v/>
          </cell>
          <cell r="AW126" t="str">
            <v/>
          </cell>
          <cell r="AX126" t="str">
            <v/>
          </cell>
        </row>
        <row r="127">
          <cell r="F127" t="str">
            <v/>
          </cell>
          <cell r="J127" t="str">
            <v/>
          </cell>
          <cell r="P127" t="str">
            <v>女</v>
          </cell>
          <cell r="S127">
            <v>3730</v>
          </cell>
          <cell r="T127" t="str">
            <v>吉浦中</v>
          </cell>
          <cell r="V127">
            <v>0</v>
          </cell>
          <cell r="W127" t="b">
            <v>0</v>
          </cell>
          <cell r="X127" t="str">
            <v> </v>
          </cell>
          <cell r="Z127">
            <v>3730</v>
          </cell>
          <cell r="AA127" t="str">
            <v>吉浦中</v>
          </cell>
          <cell r="AB127" t="str">
            <v>ﾖｼｳﾗ</v>
          </cell>
          <cell r="AC127" t="str">
            <v>呉</v>
          </cell>
          <cell r="AD127" t="str">
            <v>呉</v>
          </cell>
          <cell r="AE127" t="str">
            <v>737-0862</v>
          </cell>
          <cell r="AF127" t="str">
            <v>呉市狩留賀町8-6</v>
          </cell>
          <cell r="AG127" t="str">
            <v>0823-31-7570</v>
          </cell>
          <cell r="AH127" t="str">
            <v>0823-31-2837</v>
          </cell>
          <cell r="AK127" t="str">
            <v>吉浦中学校</v>
          </cell>
          <cell r="AV127" t="str">
            <v/>
          </cell>
          <cell r="AW127" t="str">
            <v/>
          </cell>
          <cell r="AX127" t="str">
            <v/>
          </cell>
        </row>
        <row r="128">
          <cell r="F128" t="str">
            <v/>
          </cell>
          <cell r="J128" t="str">
            <v/>
          </cell>
          <cell r="P128" t="str">
            <v>女</v>
          </cell>
          <cell r="S128">
            <v>3760</v>
          </cell>
          <cell r="T128" t="str">
            <v>天応中</v>
          </cell>
          <cell r="V128">
            <v>0</v>
          </cell>
          <cell r="W128" t="b">
            <v>0</v>
          </cell>
          <cell r="X128" t="str">
            <v> </v>
          </cell>
          <cell r="Z128">
            <v>3760</v>
          </cell>
          <cell r="AA128" t="str">
            <v>天応中</v>
          </cell>
          <cell r="AB128" t="str">
            <v>ﾃﾝﾉｳ</v>
          </cell>
          <cell r="AC128" t="str">
            <v>呉</v>
          </cell>
          <cell r="AD128" t="str">
            <v>呉</v>
          </cell>
          <cell r="AE128" t="str">
            <v>737-0882</v>
          </cell>
          <cell r="AF128" t="str">
            <v>呉市天応東久保2-7-1</v>
          </cell>
          <cell r="AG128" t="str">
            <v>0823-38-7545</v>
          </cell>
          <cell r="AH128" t="str">
            <v>0823-38-8334</v>
          </cell>
          <cell r="AK128" t="str">
            <v>天応中学校</v>
          </cell>
          <cell r="AV128" t="str">
            <v/>
          </cell>
          <cell r="AW128" t="str">
            <v/>
          </cell>
          <cell r="AX128" t="str">
            <v/>
          </cell>
        </row>
        <row r="129">
          <cell r="F129" t="str">
            <v/>
          </cell>
          <cell r="J129" t="str">
            <v/>
          </cell>
          <cell r="P129" t="str">
            <v>女</v>
          </cell>
          <cell r="S129">
            <v>3790</v>
          </cell>
          <cell r="T129" t="str">
            <v>昭和中</v>
          </cell>
          <cell r="V129">
            <v>0</v>
          </cell>
          <cell r="W129" t="b">
            <v>0</v>
          </cell>
          <cell r="X129" t="str">
            <v> </v>
          </cell>
          <cell r="Z129">
            <v>3790</v>
          </cell>
          <cell r="AA129" t="str">
            <v>昭和中</v>
          </cell>
          <cell r="AB129" t="str">
            <v>ｼｮｳﾜ</v>
          </cell>
          <cell r="AC129" t="str">
            <v>呉</v>
          </cell>
          <cell r="AD129" t="str">
            <v>呉</v>
          </cell>
          <cell r="AE129" t="str">
            <v>737-0935</v>
          </cell>
          <cell r="AF129" t="str">
            <v>呉市焼山中央6-9-1</v>
          </cell>
          <cell r="AG129" t="str">
            <v>0823-33-0311</v>
          </cell>
          <cell r="AH129" t="str">
            <v>0823-34-2127</v>
          </cell>
          <cell r="AK129" t="str">
            <v>昭和中学校</v>
          </cell>
          <cell r="AV129" t="str">
            <v/>
          </cell>
          <cell r="AW129" t="str">
            <v/>
          </cell>
          <cell r="AX129" t="str">
            <v/>
          </cell>
        </row>
        <row r="130">
          <cell r="F130" t="str">
            <v/>
          </cell>
          <cell r="J130" t="str">
            <v/>
          </cell>
          <cell r="P130" t="str">
            <v>女</v>
          </cell>
          <cell r="S130">
            <v>3820</v>
          </cell>
          <cell r="T130" t="str">
            <v>昭和北中</v>
          </cell>
          <cell r="V130">
            <v>0</v>
          </cell>
          <cell r="W130" t="b">
            <v>0</v>
          </cell>
          <cell r="X130" t="str">
            <v> </v>
          </cell>
          <cell r="Z130">
            <v>3820</v>
          </cell>
          <cell r="AA130" t="str">
            <v>昭和北中</v>
          </cell>
          <cell r="AB130" t="str">
            <v>ｼｮｳﾜｷﾀ</v>
          </cell>
          <cell r="AC130" t="str">
            <v>呉</v>
          </cell>
          <cell r="AD130" t="str">
            <v>呉</v>
          </cell>
          <cell r="AE130" t="str">
            <v>737-0913</v>
          </cell>
          <cell r="AF130" t="str">
            <v>呉市焼山泉ヶ丘2-11-1</v>
          </cell>
          <cell r="AG130" t="str">
            <v>0823-33-9610</v>
          </cell>
          <cell r="AH130" t="str">
            <v>0823-34-2128</v>
          </cell>
          <cell r="AK130" t="str">
            <v>昭和北中学校</v>
          </cell>
          <cell r="AV130" t="str">
            <v/>
          </cell>
          <cell r="AW130" t="str">
            <v/>
          </cell>
          <cell r="AX130" t="str">
            <v/>
          </cell>
        </row>
        <row r="131">
          <cell r="F131" t="str">
            <v/>
          </cell>
          <cell r="J131" t="str">
            <v/>
          </cell>
          <cell r="P131" t="str">
            <v>女</v>
          </cell>
          <cell r="S131">
            <v>3850</v>
          </cell>
          <cell r="T131" t="str">
            <v>呉青山中</v>
          </cell>
          <cell r="V131">
            <v>0</v>
          </cell>
          <cell r="W131" t="b">
            <v>0</v>
          </cell>
          <cell r="X131" t="str">
            <v> </v>
          </cell>
          <cell r="Z131">
            <v>3850</v>
          </cell>
          <cell r="AA131" t="str">
            <v>呉青山中</v>
          </cell>
          <cell r="AB131" t="str">
            <v>ｸﾚｱｵﾔﾏ</v>
          </cell>
          <cell r="AC131" t="str">
            <v>呉</v>
          </cell>
          <cell r="AD131" t="str">
            <v>呉</v>
          </cell>
          <cell r="AE131" t="str">
            <v>737-0023</v>
          </cell>
          <cell r="AF131" t="str">
            <v>呉市青山町2-1</v>
          </cell>
          <cell r="AG131" t="str">
            <v>0823-32-1721</v>
          </cell>
          <cell r="AH131" t="str">
            <v>0823-32-2821</v>
          </cell>
          <cell r="AK131" t="str">
            <v>呉青山中学校</v>
          </cell>
          <cell r="AV131" t="str">
            <v/>
          </cell>
          <cell r="AW131" t="str">
            <v/>
          </cell>
          <cell r="AX131" t="str">
            <v/>
          </cell>
        </row>
        <row r="132">
          <cell r="F132" t="str">
            <v/>
          </cell>
          <cell r="J132" t="str">
            <v/>
          </cell>
          <cell r="P132" t="str">
            <v>女</v>
          </cell>
          <cell r="S132">
            <v>3880</v>
          </cell>
          <cell r="T132" t="str">
            <v/>
          </cell>
          <cell r="V132">
            <v>0</v>
          </cell>
          <cell r="W132" t="b">
            <v>0</v>
          </cell>
          <cell r="X132" t="str">
            <v> </v>
          </cell>
          <cell r="Z132">
            <v>3880</v>
          </cell>
          <cell r="AV132" t="str">
            <v/>
          </cell>
          <cell r="AW132" t="str">
            <v/>
          </cell>
          <cell r="AX132" t="str">
            <v/>
          </cell>
        </row>
        <row r="133">
          <cell r="F133" t="str">
            <v/>
          </cell>
          <cell r="J133" t="str">
            <v/>
          </cell>
          <cell r="P133" t="str">
            <v>女</v>
          </cell>
          <cell r="S133">
            <v>3910</v>
          </cell>
          <cell r="T133" t="str">
            <v>川尻中</v>
          </cell>
          <cell r="V133">
            <v>0</v>
          </cell>
          <cell r="W133" t="b">
            <v>0</v>
          </cell>
          <cell r="X133" t="str">
            <v> </v>
          </cell>
          <cell r="Z133">
            <v>3910</v>
          </cell>
          <cell r="AA133" t="str">
            <v>川尻中</v>
          </cell>
          <cell r="AB133" t="str">
            <v>ｶﾜｼﾞﾘ</v>
          </cell>
          <cell r="AC133" t="str">
            <v>呉</v>
          </cell>
          <cell r="AD133" t="str">
            <v>呉</v>
          </cell>
          <cell r="AE133" t="str">
            <v>729-2603</v>
          </cell>
          <cell r="AF133" t="str">
            <v>呉市川尻町西1-23-47</v>
          </cell>
          <cell r="AG133" t="str">
            <v>0823-87-2072</v>
          </cell>
          <cell r="AH133" t="str">
            <v>0823-87-2507</v>
          </cell>
          <cell r="AK133" t="str">
            <v>川尻中学校</v>
          </cell>
          <cell r="AV133" t="str">
            <v/>
          </cell>
          <cell r="AW133" t="str">
            <v/>
          </cell>
          <cell r="AX133" t="str">
            <v/>
          </cell>
        </row>
        <row r="134">
          <cell r="F134" t="str">
            <v/>
          </cell>
          <cell r="J134" t="str">
            <v/>
          </cell>
          <cell r="P134" t="str">
            <v>女</v>
          </cell>
          <cell r="S134">
            <v>3940</v>
          </cell>
          <cell r="T134" t="str">
            <v>安浦中</v>
          </cell>
          <cell r="V134">
            <v>0</v>
          </cell>
          <cell r="W134" t="b">
            <v>0</v>
          </cell>
          <cell r="X134" t="str">
            <v> </v>
          </cell>
          <cell r="Z134">
            <v>3940</v>
          </cell>
          <cell r="AA134" t="str">
            <v>安浦中</v>
          </cell>
          <cell r="AB134" t="str">
            <v>ﾔｽｳﾗ</v>
          </cell>
          <cell r="AC134" t="str">
            <v>呉</v>
          </cell>
          <cell r="AD134" t="str">
            <v>呉</v>
          </cell>
          <cell r="AE134" t="str">
            <v>729-2502</v>
          </cell>
          <cell r="AF134" t="str">
            <v>呉市安浦町中央4-2-1</v>
          </cell>
          <cell r="AG134" t="str">
            <v>0823-84-5151</v>
          </cell>
          <cell r="AH134" t="str">
            <v>0823-84-5152</v>
          </cell>
          <cell r="AK134" t="str">
            <v>安浦中学校</v>
          </cell>
          <cell r="AV134" t="str">
            <v/>
          </cell>
          <cell r="AW134" t="str">
            <v/>
          </cell>
          <cell r="AX134" t="str">
            <v/>
          </cell>
        </row>
        <row r="135">
          <cell r="F135" t="str">
            <v/>
          </cell>
          <cell r="J135" t="str">
            <v/>
          </cell>
          <cell r="P135" t="str">
            <v>女</v>
          </cell>
          <cell r="S135">
            <v>3970</v>
          </cell>
          <cell r="T135" t="str">
            <v>豊浜中</v>
          </cell>
          <cell r="V135">
            <v>0</v>
          </cell>
          <cell r="W135" t="b">
            <v>0</v>
          </cell>
          <cell r="X135" t="str">
            <v> </v>
          </cell>
          <cell r="Z135">
            <v>3970</v>
          </cell>
          <cell r="AA135" t="str">
            <v>豊浜中</v>
          </cell>
          <cell r="AB135" t="str">
            <v>ﾄﾖﾊﾏ</v>
          </cell>
          <cell r="AC135" t="str">
            <v>呉</v>
          </cell>
          <cell r="AD135" t="str">
            <v>呉</v>
          </cell>
          <cell r="AE135" t="str">
            <v>734-0101</v>
          </cell>
          <cell r="AF135" t="str">
            <v>呉市豊浜町豊島3438</v>
          </cell>
          <cell r="AG135" t="str">
            <v>08466-8-2009</v>
          </cell>
          <cell r="AH135" t="str">
            <v>08466-8-2909</v>
          </cell>
          <cell r="AK135" t="str">
            <v>豊浜中学校</v>
          </cell>
          <cell r="AV135" t="str">
            <v/>
          </cell>
          <cell r="AW135" t="str">
            <v/>
          </cell>
          <cell r="AX135" t="str">
            <v/>
          </cell>
        </row>
        <row r="136">
          <cell r="F136" t="str">
            <v/>
          </cell>
          <cell r="J136" t="str">
            <v/>
          </cell>
          <cell r="P136" t="str">
            <v>女</v>
          </cell>
          <cell r="S136">
            <v>4000</v>
          </cell>
          <cell r="T136" t="str">
            <v/>
          </cell>
          <cell r="V136">
            <v>0</v>
          </cell>
          <cell r="W136" t="b">
            <v>0</v>
          </cell>
          <cell r="X136" t="str">
            <v> </v>
          </cell>
          <cell r="Z136">
            <v>4000</v>
          </cell>
          <cell r="AV136" t="str">
            <v/>
          </cell>
          <cell r="AW136" t="str">
            <v/>
          </cell>
          <cell r="AX136" t="str">
            <v/>
          </cell>
        </row>
        <row r="137">
          <cell r="F137" t="str">
            <v/>
          </cell>
          <cell r="J137" t="str">
            <v/>
          </cell>
          <cell r="P137" t="str">
            <v>女</v>
          </cell>
          <cell r="S137">
            <v>4030</v>
          </cell>
          <cell r="T137" t="str">
            <v>音戸中</v>
          </cell>
          <cell r="V137">
            <v>0</v>
          </cell>
          <cell r="W137" t="b">
            <v>0</v>
          </cell>
          <cell r="X137" t="str">
            <v> </v>
          </cell>
          <cell r="Z137">
            <v>4030</v>
          </cell>
          <cell r="AA137" t="str">
            <v>音戸中</v>
          </cell>
          <cell r="AB137" t="str">
            <v>ｵﾝﾄﾞ</v>
          </cell>
          <cell r="AC137" t="str">
            <v>呉</v>
          </cell>
          <cell r="AD137" t="str">
            <v>呉</v>
          </cell>
          <cell r="AE137" t="str">
            <v>737-1205</v>
          </cell>
          <cell r="AF137" t="str">
            <v>呉市音戸町南隠渡4-15-1</v>
          </cell>
          <cell r="AG137" t="str">
            <v>0823-51-2731</v>
          </cell>
          <cell r="AH137" t="str">
            <v>0823-52-1505</v>
          </cell>
          <cell r="AK137" t="str">
            <v>音戸中学校</v>
          </cell>
          <cell r="AV137" t="str">
            <v/>
          </cell>
          <cell r="AW137" t="str">
            <v/>
          </cell>
          <cell r="AX137" t="str">
            <v/>
          </cell>
        </row>
        <row r="138">
          <cell r="F138" t="str">
            <v/>
          </cell>
          <cell r="J138" t="str">
            <v/>
          </cell>
          <cell r="P138" t="str">
            <v>女</v>
          </cell>
          <cell r="S138">
            <v>4060</v>
          </cell>
          <cell r="T138" t="str">
            <v>明徳中</v>
          </cell>
          <cell r="V138">
            <v>0</v>
          </cell>
          <cell r="W138" t="b">
            <v>0</v>
          </cell>
          <cell r="X138" t="str">
            <v> </v>
          </cell>
          <cell r="Z138">
            <v>4060</v>
          </cell>
          <cell r="AA138" t="str">
            <v>明徳中</v>
          </cell>
          <cell r="AB138" t="str">
            <v>ﾒｲﾄｸ</v>
          </cell>
          <cell r="AC138" t="str">
            <v>呉</v>
          </cell>
          <cell r="AD138" t="str">
            <v>呉</v>
          </cell>
          <cell r="AE138" t="str">
            <v>737-1214</v>
          </cell>
          <cell r="AF138" t="str">
            <v>呉市音戸町藤脇1-30-1</v>
          </cell>
          <cell r="AG138" t="str">
            <v>0823-56-0303</v>
          </cell>
          <cell r="AH138" t="str">
            <v>0823-56-0309</v>
          </cell>
          <cell r="AK138" t="str">
            <v>明徳中学校</v>
          </cell>
          <cell r="AV138" t="str">
            <v/>
          </cell>
          <cell r="AW138" t="str">
            <v/>
          </cell>
          <cell r="AX138" t="str">
            <v/>
          </cell>
        </row>
        <row r="139">
          <cell r="F139" t="str">
            <v/>
          </cell>
          <cell r="J139" t="str">
            <v/>
          </cell>
          <cell r="P139" t="str">
            <v>女</v>
          </cell>
          <cell r="S139">
            <v>4090</v>
          </cell>
          <cell r="T139" t="str">
            <v>倉橋中</v>
          </cell>
          <cell r="V139">
            <v>0</v>
          </cell>
          <cell r="W139" t="b">
            <v>0</v>
          </cell>
          <cell r="X139" t="str">
            <v> </v>
          </cell>
          <cell r="Z139">
            <v>4090</v>
          </cell>
          <cell r="AA139" t="str">
            <v>倉橋中</v>
          </cell>
          <cell r="AB139" t="str">
            <v>ｸﾗﾊｼ</v>
          </cell>
          <cell r="AC139" t="str">
            <v>呉</v>
          </cell>
          <cell r="AD139" t="str">
            <v>呉</v>
          </cell>
          <cell r="AE139" t="str">
            <v>737-1377</v>
          </cell>
          <cell r="AF139" t="str">
            <v>呉市倉橋町383-2</v>
          </cell>
          <cell r="AG139" t="str">
            <v>0823-53-0019</v>
          </cell>
          <cell r="AH139" t="str">
            <v>0823-53-0021</v>
          </cell>
          <cell r="AK139" t="str">
            <v>倉橋中学校</v>
          </cell>
          <cell r="AV139" t="str">
            <v/>
          </cell>
          <cell r="AW139" t="str">
            <v/>
          </cell>
          <cell r="AX139" t="str">
            <v/>
          </cell>
        </row>
        <row r="140">
          <cell r="F140" t="str">
            <v/>
          </cell>
          <cell r="J140" t="str">
            <v/>
          </cell>
          <cell r="P140" t="str">
            <v>女</v>
          </cell>
          <cell r="S140">
            <v>4120</v>
          </cell>
          <cell r="T140" t="str">
            <v/>
          </cell>
          <cell r="V140">
            <v>0</v>
          </cell>
          <cell r="W140" t="b">
            <v>0</v>
          </cell>
          <cell r="X140" t="str">
            <v> </v>
          </cell>
          <cell r="Z140">
            <v>4120</v>
          </cell>
          <cell r="AV140" t="str">
            <v/>
          </cell>
          <cell r="AW140" t="str">
            <v/>
          </cell>
          <cell r="AX140" t="str">
            <v/>
          </cell>
        </row>
        <row r="141">
          <cell r="F141" t="str">
            <v/>
          </cell>
          <cell r="J141" t="str">
            <v/>
          </cell>
          <cell r="P141" t="str">
            <v>女</v>
          </cell>
          <cell r="S141">
            <v>4150</v>
          </cell>
          <cell r="T141" t="str">
            <v>蒲刈中</v>
          </cell>
          <cell r="V141">
            <v>0</v>
          </cell>
          <cell r="W141" t="b">
            <v>0</v>
          </cell>
          <cell r="X141" t="str">
            <v> </v>
          </cell>
          <cell r="Z141">
            <v>4150</v>
          </cell>
          <cell r="AA141" t="str">
            <v>蒲刈中</v>
          </cell>
          <cell r="AB141" t="str">
            <v>ｶﾏｶﾞﾘ</v>
          </cell>
          <cell r="AC141" t="str">
            <v>呉</v>
          </cell>
          <cell r="AD141" t="str">
            <v>呉</v>
          </cell>
          <cell r="AE141" t="str">
            <v>737-0311</v>
          </cell>
          <cell r="AF141" t="str">
            <v>呉市蒲刈町向771</v>
          </cell>
          <cell r="AG141" t="str">
            <v>0823-68-0020</v>
          </cell>
          <cell r="AH141" t="str">
            <v>0823-70-9030</v>
          </cell>
          <cell r="AK141" t="str">
            <v>蒲刈中学校</v>
          </cell>
          <cell r="AV141" t="str">
            <v/>
          </cell>
          <cell r="AW141" t="str">
            <v/>
          </cell>
          <cell r="AX141" t="str">
            <v/>
          </cell>
        </row>
        <row r="142">
          <cell r="F142" t="str">
            <v/>
          </cell>
          <cell r="J142" t="str">
            <v/>
          </cell>
          <cell r="P142" t="str">
            <v>女</v>
          </cell>
          <cell r="S142">
            <v>4180</v>
          </cell>
          <cell r="T142" t="str">
            <v>安芸府中中</v>
          </cell>
          <cell r="V142">
            <v>0</v>
          </cell>
          <cell r="W142" t="b">
            <v>0</v>
          </cell>
          <cell r="X142" t="str">
            <v> </v>
          </cell>
          <cell r="Z142">
            <v>4180</v>
          </cell>
          <cell r="AA142" t="str">
            <v>安芸府中中</v>
          </cell>
          <cell r="AB142" t="str">
            <v>ｱｷﾌﾁｭｳ</v>
          </cell>
          <cell r="AC142" t="str">
            <v>安芸</v>
          </cell>
          <cell r="AD142" t="str">
            <v>安芸</v>
          </cell>
          <cell r="AE142" t="str">
            <v>735-0005</v>
          </cell>
          <cell r="AF142" t="str">
            <v>安芸郡府中町宮の町5-4-28</v>
          </cell>
          <cell r="AG142" t="str">
            <v>082-282-3181</v>
          </cell>
          <cell r="AH142" t="str">
            <v>082-282-3182</v>
          </cell>
          <cell r="AK142" t="str">
            <v>安芸府中中学校</v>
          </cell>
          <cell r="AV142" t="str">
            <v/>
          </cell>
          <cell r="AW142" t="str">
            <v/>
          </cell>
          <cell r="AX142" t="str">
            <v/>
          </cell>
        </row>
        <row r="143">
          <cell r="F143" t="str">
            <v/>
          </cell>
          <cell r="J143" t="str">
            <v/>
          </cell>
          <cell r="P143" t="str">
            <v>女</v>
          </cell>
          <cell r="S143">
            <v>4210</v>
          </cell>
          <cell r="T143" t="str">
            <v>府中緑ヶ丘中</v>
          </cell>
          <cell r="V143">
            <v>0</v>
          </cell>
          <cell r="W143" t="b">
            <v>0</v>
          </cell>
          <cell r="X143" t="str">
            <v> </v>
          </cell>
          <cell r="Z143">
            <v>4210</v>
          </cell>
          <cell r="AA143" t="str">
            <v>府中緑ヶ丘中</v>
          </cell>
          <cell r="AB143" t="str">
            <v>ﾌﾁｭｳﾐﾄﾞﾘｶﾞｵｶ</v>
          </cell>
          <cell r="AC143" t="str">
            <v>安芸</v>
          </cell>
          <cell r="AD143" t="str">
            <v>安芸</v>
          </cell>
          <cell r="AE143" t="str">
            <v>735-0024</v>
          </cell>
          <cell r="AF143" t="str">
            <v>安芸郡府中町緑ヶ丘3-18</v>
          </cell>
          <cell r="AG143" t="str">
            <v>082-283-4701</v>
          </cell>
          <cell r="AH143" t="str">
            <v>082-283-4707</v>
          </cell>
          <cell r="AK143" t="str">
            <v>府中緑ヶ丘中学校</v>
          </cell>
          <cell r="AV143" t="str">
            <v/>
          </cell>
          <cell r="AW143" t="str">
            <v/>
          </cell>
          <cell r="AX143" t="str">
            <v/>
          </cell>
        </row>
        <row r="144">
          <cell r="F144" t="str">
            <v/>
          </cell>
          <cell r="J144" t="str">
            <v/>
          </cell>
          <cell r="P144" t="str">
            <v>女</v>
          </cell>
          <cell r="S144">
            <v>4240</v>
          </cell>
          <cell r="T144" t="str">
            <v>海田中</v>
          </cell>
          <cell r="V144">
            <v>0</v>
          </cell>
          <cell r="W144" t="b">
            <v>0</v>
          </cell>
          <cell r="X144" t="str">
            <v> </v>
          </cell>
          <cell r="Z144">
            <v>4240</v>
          </cell>
          <cell r="AA144" t="str">
            <v>海田中</v>
          </cell>
          <cell r="AB144" t="str">
            <v>ｶｲﾀ</v>
          </cell>
          <cell r="AC144" t="str">
            <v>安芸</v>
          </cell>
          <cell r="AD144" t="str">
            <v>安芸</v>
          </cell>
          <cell r="AE144" t="str">
            <v>736-0026</v>
          </cell>
          <cell r="AF144" t="str">
            <v>安芸郡海田町幸町10-1</v>
          </cell>
          <cell r="AG144" t="str">
            <v>082-822-2258</v>
          </cell>
          <cell r="AH144" t="str">
            <v>082-823-8505</v>
          </cell>
          <cell r="AK144" t="str">
            <v>海田中学校</v>
          </cell>
          <cell r="AV144" t="str">
            <v/>
          </cell>
          <cell r="AW144" t="str">
            <v/>
          </cell>
          <cell r="AX144" t="str">
            <v/>
          </cell>
        </row>
        <row r="145">
          <cell r="F145" t="str">
            <v/>
          </cell>
          <cell r="J145" t="str">
            <v/>
          </cell>
          <cell r="P145" t="str">
            <v>女</v>
          </cell>
          <cell r="S145">
            <v>4270</v>
          </cell>
          <cell r="T145" t="str">
            <v>海田西中</v>
          </cell>
          <cell r="V145">
            <v>0</v>
          </cell>
          <cell r="W145" t="b">
            <v>0</v>
          </cell>
          <cell r="X145" t="str">
            <v> </v>
          </cell>
          <cell r="Z145">
            <v>4270</v>
          </cell>
          <cell r="AA145" t="str">
            <v>海田西中</v>
          </cell>
          <cell r="AB145" t="str">
            <v>ｶｲﾀﾆｼ</v>
          </cell>
          <cell r="AC145" t="str">
            <v>安芸</v>
          </cell>
          <cell r="AD145" t="str">
            <v>安芸</v>
          </cell>
          <cell r="AE145" t="str">
            <v>736-0052</v>
          </cell>
          <cell r="AF145" t="str">
            <v>安芸郡海田町南つくも町2-2</v>
          </cell>
          <cell r="AG145" t="str">
            <v>082-823-8551</v>
          </cell>
          <cell r="AH145" t="str">
            <v>082-822-3165</v>
          </cell>
          <cell r="AK145" t="str">
            <v>海田西中学校</v>
          </cell>
          <cell r="AV145" t="str">
            <v/>
          </cell>
          <cell r="AW145" t="str">
            <v/>
          </cell>
          <cell r="AX145" t="str">
            <v/>
          </cell>
        </row>
        <row r="146">
          <cell r="F146" t="str">
            <v/>
          </cell>
          <cell r="J146" t="str">
            <v/>
          </cell>
          <cell r="P146" t="str">
            <v>女</v>
          </cell>
          <cell r="S146">
            <v>4300</v>
          </cell>
          <cell r="T146" t="str">
            <v>熊野中</v>
          </cell>
          <cell r="V146">
            <v>0</v>
          </cell>
          <cell r="W146" t="b">
            <v>0</v>
          </cell>
          <cell r="X146" t="str">
            <v> </v>
          </cell>
          <cell r="Z146">
            <v>4300</v>
          </cell>
          <cell r="AA146" t="str">
            <v>熊野中</v>
          </cell>
          <cell r="AB146" t="str">
            <v>ｸﾏﾉ</v>
          </cell>
          <cell r="AC146" t="str">
            <v>安芸</v>
          </cell>
          <cell r="AD146" t="str">
            <v>安芸</v>
          </cell>
          <cell r="AE146" t="str">
            <v>731-4214</v>
          </cell>
          <cell r="AF146" t="str">
            <v>安芸郡熊野町中溝6-1-1</v>
          </cell>
          <cell r="AG146" t="str">
            <v>082-854-0109</v>
          </cell>
          <cell r="AH146" t="str">
            <v>082-855-2485</v>
          </cell>
          <cell r="AK146" t="str">
            <v>熊野中学校</v>
          </cell>
          <cell r="AV146" t="str">
            <v/>
          </cell>
          <cell r="AW146" t="str">
            <v/>
          </cell>
          <cell r="AX146" t="str">
            <v/>
          </cell>
        </row>
        <row r="147">
          <cell r="F147" t="str">
            <v/>
          </cell>
          <cell r="J147" t="str">
            <v/>
          </cell>
          <cell r="P147" t="str">
            <v>女</v>
          </cell>
          <cell r="S147">
            <v>4330</v>
          </cell>
          <cell r="T147" t="str">
            <v>熊野東中</v>
          </cell>
          <cell r="V147">
            <v>0</v>
          </cell>
          <cell r="W147" t="b">
            <v>0</v>
          </cell>
          <cell r="X147" t="str">
            <v> </v>
          </cell>
          <cell r="Z147">
            <v>4330</v>
          </cell>
          <cell r="AA147" t="str">
            <v>熊野東中</v>
          </cell>
          <cell r="AB147" t="str">
            <v>ｸﾏﾉﾋｶﾞｼ</v>
          </cell>
          <cell r="AC147" t="str">
            <v>安芸</v>
          </cell>
          <cell r="AD147" t="str">
            <v>安芸</v>
          </cell>
          <cell r="AE147" t="str">
            <v>731-4213</v>
          </cell>
          <cell r="AF147" t="str">
            <v>安芸郡熊野町萩原1-23-1</v>
          </cell>
          <cell r="AG147" t="str">
            <v>082-854-7111</v>
          </cell>
          <cell r="AH147" t="str">
            <v>082-855-2486</v>
          </cell>
          <cell r="AK147" t="str">
            <v>熊野東中学校</v>
          </cell>
          <cell r="AV147" t="str">
            <v/>
          </cell>
          <cell r="AW147" t="str">
            <v/>
          </cell>
          <cell r="AX147" t="str">
            <v/>
          </cell>
        </row>
        <row r="148">
          <cell r="F148" t="str">
            <v/>
          </cell>
          <cell r="J148" t="str">
            <v/>
          </cell>
          <cell r="P148" t="str">
            <v>女</v>
          </cell>
          <cell r="S148">
            <v>4360</v>
          </cell>
          <cell r="T148" t="str">
            <v>坂中</v>
          </cell>
          <cell r="V148">
            <v>0</v>
          </cell>
          <cell r="W148" t="b">
            <v>0</v>
          </cell>
          <cell r="X148" t="str">
            <v> </v>
          </cell>
          <cell r="Z148">
            <v>4360</v>
          </cell>
          <cell r="AA148" t="str">
            <v>坂中</v>
          </cell>
          <cell r="AB148" t="str">
            <v>ｻｶ</v>
          </cell>
          <cell r="AC148" t="str">
            <v>安芸</v>
          </cell>
          <cell r="AD148" t="str">
            <v>安芸</v>
          </cell>
          <cell r="AE148" t="str">
            <v>731-4323</v>
          </cell>
          <cell r="AF148" t="str">
            <v>安芸郡坂町横浜中央1-6-57</v>
          </cell>
          <cell r="AG148" t="str">
            <v>082-885-0004</v>
          </cell>
          <cell r="AH148" t="str">
            <v>082-885-1115</v>
          </cell>
          <cell r="AK148" t="str">
            <v>坂中学校</v>
          </cell>
          <cell r="AV148" t="str">
            <v/>
          </cell>
          <cell r="AW148" t="str">
            <v/>
          </cell>
          <cell r="AX148" t="str">
            <v/>
          </cell>
        </row>
        <row r="149">
          <cell r="F149" t="str">
            <v/>
          </cell>
          <cell r="J149" t="str">
            <v/>
          </cell>
          <cell r="P149" t="str">
            <v>女</v>
          </cell>
          <cell r="S149">
            <v>4390</v>
          </cell>
          <cell r="T149" t="str">
            <v>江田島中</v>
          </cell>
          <cell r="V149">
            <v>0</v>
          </cell>
          <cell r="W149" t="b">
            <v>0</v>
          </cell>
          <cell r="X149" t="str">
            <v> </v>
          </cell>
          <cell r="Z149">
            <v>4390</v>
          </cell>
          <cell r="AA149" t="str">
            <v>江田島中</v>
          </cell>
          <cell r="AB149" t="str">
            <v>ｴﾀｼﾞﾏ</v>
          </cell>
          <cell r="AC149" t="str">
            <v>江田島</v>
          </cell>
          <cell r="AD149" t="str">
            <v>江田島</v>
          </cell>
          <cell r="AE149" t="str">
            <v>737-2122</v>
          </cell>
          <cell r="AF149" t="str">
            <v>江田島市江田島町小用1-13-1</v>
          </cell>
          <cell r="AG149" t="str">
            <v>0823-42-1177</v>
          </cell>
          <cell r="AH149" t="str">
            <v>0823-42-1178</v>
          </cell>
          <cell r="AK149" t="str">
            <v>江田島中学校</v>
          </cell>
          <cell r="AV149" t="str">
            <v/>
          </cell>
          <cell r="AW149" t="str">
            <v/>
          </cell>
          <cell r="AX149" t="str">
            <v/>
          </cell>
        </row>
        <row r="150">
          <cell r="F150" t="str">
            <v/>
          </cell>
          <cell r="J150" t="str">
            <v/>
          </cell>
          <cell r="P150" t="str">
            <v>女</v>
          </cell>
          <cell r="S150">
            <v>4420</v>
          </cell>
          <cell r="T150" t="str">
            <v>能美中</v>
          </cell>
          <cell r="V150">
            <v>0</v>
          </cell>
          <cell r="W150" t="b">
            <v>0</v>
          </cell>
          <cell r="X150" t="str">
            <v> </v>
          </cell>
          <cell r="Z150">
            <v>4420</v>
          </cell>
          <cell r="AA150" t="str">
            <v>能美中</v>
          </cell>
          <cell r="AB150" t="str">
            <v>ﾉｳﾐ</v>
          </cell>
          <cell r="AC150" t="str">
            <v>江田島</v>
          </cell>
          <cell r="AD150" t="str">
            <v>江田島</v>
          </cell>
          <cell r="AE150" t="str">
            <v>737-2301</v>
          </cell>
          <cell r="AF150" t="str">
            <v>江田島市能美町中町3721-1</v>
          </cell>
          <cell r="AG150" t="str">
            <v>0823-45-2212</v>
          </cell>
          <cell r="AH150" t="str">
            <v>0823-45-2396</v>
          </cell>
          <cell r="AK150" t="str">
            <v>能美中学校</v>
          </cell>
          <cell r="AV150" t="str">
            <v/>
          </cell>
          <cell r="AW150" t="str">
            <v/>
          </cell>
          <cell r="AX150" t="str">
            <v/>
          </cell>
        </row>
        <row r="151">
          <cell r="F151" t="str">
            <v/>
          </cell>
          <cell r="J151" t="str">
            <v/>
          </cell>
          <cell r="P151" t="str">
            <v>女</v>
          </cell>
          <cell r="S151">
            <v>4450</v>
          </cell>
          <cell r="T151" t="str">
            <v>三高中</v>
          </cell>
          <cell r="V151">
            <v>0</v>
          </cell>
          <cell r="W151" t="b">
            <v>0</v>
          </cell>
          <cell r="X151" t="str">
            <v> </v>
          </cell>
          <cell r="Z151">
            <v>4450</v>
          </cell>
          <cell r="AA151" t="str">
            <v>三高中</v>
          </cell>
          <cell r="AB151" t="str">
            <v>ﾐﾀｶ</v>
          </cell>
          <cell r="AC151" t="str">
            <v>江田島</v>
          </cell>
          <cell r="AD151" t="str">
            <v>江田島</v>
          </cell>
          <cell r="AE151" t="str">
            <v>737-2316</v>
          </cell>
          <cell r="AF151" t="str">
            <v>江田島市沖美町三吉2699</v>
          </cell>
          <cell r="AG151" t="str">
            <v>0823-47-0125</v>
          </cell>
          <cell r="AH151" t="str">
            <v>0823-47-0126</v>
          </cell>
          <cell r="AK151" t="str">
            <v>三高中学校</v>
          </cell>
          <cell r="AV151" t="str">
            <v/>
          </cell>
          <cell r="AW151" t="str">
            <v/>
          </cell>
          <cell r="AX151" t="str">
            <v/>
          </cell>
        </row>
        <row r="152">
          <cell r="F152" t="str">
            <v/>
          </cell>
          <cell r="J152" t="str">
            <v/>
          </cell>
          <cell r="P152" t="str">
            <v>女</v>
          </cell>
          <cell r="S152">
            <v>4480</v>
          </cell>
          <cell r="T152" t="str">
            <v>大柿中</v>
          </cell>
          <cell r="V152">
            <v>0</v>
          </cell>
          <cell r="W152" t="b">
            <v>0</v>
          </cell>
          <cell r="X152" t="str">
            <v> </v>
          </cell>
          <cell r="Z152">
            <v>4480</v>
          </cell>
          <cell r="AA152" t="str">
            <v>大柿中</v>
          </cell>
          <cell r="AB152" t="str">
            <v>ｵｵｶﾞｷ</v>
          </cell>
          <cell r="AC152" t="str">
            <v>江田島</v>
          </cell>
          <cell r="AD152" t="str">
            <v>江田島</v>
          </cell>
          <cell r="AE152" t="str">
            <v>737-2213</v>
          </cell>
          <cell r="AF152" t="str">
            <v>江田島市大柿町大原920</v>
          </cell>
          <cell r="AG152" t="str">
            <v>0823-57-2065</v>
          </cell>
          <cell r="AH152" t="str">
            <v>0823-57-2146</v>
          </cell>
          <cell r="AK152" t="str">
            <v>大柿中学校</v>
          </cell>
          <cell r="AV152" t="str">
            <v/>
          </cell>
          <cell r="AW152" t="str">
            <v/>
          </cell>
          <cell r="AX152" t="str">
            <v/>
          </cell>
        </row>
        <row r="153">
          <cell r="F153" t="str">
            <v/>
          </cell>
          <cell r="J153" t="str">
            <v/>
          </cell>
          <cell r="P153" t="str">
            <v>女</v>
          </cell>
          <cell r="S153">
            <v>4510</v>
          </cell>
          <cell r="T153" t="str">
            <v>西条中</v>
          </cell>
          <cell r="V153">
            <v>0</v>
          </cell>
          <cell r="W153" t="b">
            <v>0</v>
          </cell>
          <cell r="X153" t="str">
            <v> </v>
          </cell>
          <cell r="Z153">
            <v>4510</v>
          </cell>
          <cell r="AA153" t="str">
            <v>西条中</v>
          </cell>
          <cell r="AB153" t="str">
            <v>ｻｲｼﾞｮｳ</v>
          </cell>
          <cell r="AC153" t="str">
            <v>東広島</v>
          </cell>
          <cell r="AD153" t="str">
            <v>東広島</v>
          </cell>
          <cell r="AE153" t="str">
            <v>739-0041</v>
          </cell>
          <cell r="AF153" t="str">
            <v>東広島市西条町寺家6466</v>
          </cell>
          <cell r="AG153" t="str">
            <v>082-423-2529</v>
          </cell>
          <cell r="AH153" t="str">
            <v>082-423-2571</v>
          </cell>
          <cell r="AK153" t="str">
            <v>西条中学校</v>
          </cell>
          <cell r="AV153" t="str">
            <v/>
          </cell>
          <cell r="AW153" t="str">
            <v/>
          </cell>
          <cell r="AX153" t="str">
            <v/>
          </cell>
        </row>
        <row r="154">
          <cell r="F154" t="str">
            <v/>
          </cell>
          <cell r="J154" t="str">
            <v/>
          </cell>
          <cell r="P154" t="str">
            <v>女</v>
          </cell>
          <cell r="S154">
            <v>4540</v>
          </cell>
          <cell r="T154" t="str">
            <v>向陽中</v>
          </cell>
          <cell r="V154">
            <v>0</v>
          </cell>
          <cell r="W154" t="b">
            <v>0</v>
          </cell>
          <cell r="X154" t="str">
            <v> </v>
          </cell>
          <cell r="Z154">
            <v>4540</v>
          </cell>
          <cell r="AA154" t="str">
            <v>向陽中</v>
          </cell>
          <cell r="AB154" t="str">
            <v>ｺｳﾖｳ</v>
          </cell>
          <cell r="AC154" t="str">
            <v>東広島</v>
          </cell>
          <cell r="AD154" t="str">
            <v>東広島</v>
          </cell>
          <cell r="AE154" t="str">
            <v>739-0034</v>
          </cell>
          <cell r="AF154" t="str">
            <v>東広島市西条町大沢25-2</v>
          </cell>
          <cell r="AG154" t="str">
            <v>082-425-0007</v>
          </cell>
          <cell r="AH154" t="str">
            <v>082-425-0009</v>
          </cell>
          <cell r="AK154" t="str">
            <v>向陽中学校</v>
          </cell>
          <cell r="AV154" t="str">
            <v/>
          </cell>
          <cell r="AW154" t="str">
            <v/>
          </cell>
          <cell r="AX154" t="str">
            <v/>
          </cell>
        </row>
        <row r="155">
          <cell r="F155" t="str">
            <v/>
          </cell>
          <cell r="J155" t="str">
            <v/>
          </cell>
          <cell r="P155" t="str">
            <v>女</v>
          </cell>
          <cell r="S155">
            <v>4570</v>
          </cell>
          <cell r="T155" t="str">
            <v>八本松中</v>
          </cell>
          <cell r="V155">
            <v>0</v>
          </cell>
          <cell r="W155" t="b">
            <v>0</v>
          </cell>
          <cell r="X155" t="str">
            <v> </v>
          </cell>
          <cell r="Z155">
            <v>4570</v>
          </cell>
          <cell r="AA155" t="str">
            <v>八本松中</v>
          </cell>
          <cell r="AB155" t="str">
            <v>ﾊﾁﾎﾝﾏﾂ</v>
          </cell>
          <cell r="AC155" t="str">
            <v>東広島</v>
          </cell>
          <cell r="AD155" t="str">
            <v>東広島</v>
          </cell>
          <cell r="AE155" t="str">
            <v>739-0144</v>
          </cell>
          <cell r="AF155" t="str">
            <v>東広島市八本松南2-2-1</v>
          </cell>
          <cell r="AG155" t="str">
            <v>082-428-0202</v>
          </cell>
          <cell r="AH155" t="str">
            <v>082-428-0279</v>
          </cell>
          <cell r="AK155" t="str">
            <v>八本松中学校</v>
          </cell>
          <cell r="AV155" t="str">
            <v/>
          </cell>
          <cell r="AW155" t="str">
            <v/>
          </cell>
          <cell r="AX155" t="str">
            <v/>
          </cell>
        </row>
        <row r="156">
          <cell r="F156" t="str">
            <v/>
          </cell>
          <cell r="J156" t="str">
            <v/>
          </cell>
          <cell r="P156" t="str">
            <v>女</v>
          </cell>
          <cell r="S156">
            <v>4600</v>
          </cell>
          <cell r="T156" t="str">
            <v>志和中</v>
          </cell>
          <cell r="V156">
            <v>0</v>
          </cell>
          <cell r="W156" t="b">
            <v>0</v>
          </cell>
          <cell r="X156" t="str">
            <v> </v>
          </cell>
          <cell r="Z156">
            <v>4600</v>
          </cell>
          <cell r="AA156" t="str">
            <v>志和中</v>
          </cell>
          <cell r="AB156" t="str">
            <v>ｼﾜ</v>
          </cell>
          <cell r="AC156" t="str">
            <v>東広島</v>
          </cell>
          <cell r="AD156" t="str">
            <v>東広島</v>
          </cell>
          <cell r="AE156" t="str">
            <v>739-0268</v>
          </cell>
          <cell r="AF156" t="str">
            <v>東広島市志和町志和西1432</v>
          </cell>
          <cell r="AG156" t="str">
            <v>082-433-2019</v>
          </cell>
          <cell r="AH156" t="str">
            <v>082-433-2089</v>
          </cell>
          <cell r="AK156" t="str">
            <v>志和中学校</v>
          </cell>
          <cell r="AV156" t="str">
            <v/>
          </cell>
          <cell r="AW156" t="str">
            <v/>
          </cell>
          <cell r="AX156" t="str">
            <v/>
          </cell>
        </row>
        <row r="157">
          <cell r="F157" t="str">
            <v/>
          </cell>
          <cell r="J157" t="str">
            <v/>
          </cell>
          <cell r="P157" t="str">
            <v>女</v>
          </cell>
          <cell r="S157">
            <v>4630</v>
          </cell>
          <cell r="T157" t="str">
            <v>高屋中</v>
          </cell>
          <cell r="V157">
            <v>0</v>
          </cell>
          <cell r="W157" t="b">
            <v>0</v>
          </cell>
          <cell r="X157" t="str">
            <v> </v>
          </cell>
          <cell r="Z157">
            <v>4630</v>
          </cell>
          <cell r="AA157" t="str">
            <v>高屋中</v>
          </cell>
          <cell r="AB157" t="str">
            <v>ﾀｶﾔ</v>
          </cell>
          <cell r="AC157" t="str">
            <v>東広島</v>
          </cell>
          <cell r="AD157" t="str">
            <v>東広島</v>
          </cell>
          <cell r="AE157" t="str">
            <v>739-2125</v>
          </cell>
          <cell r="AF157" t="str">
            <v>東広島市高屋町中島760</v>
          </cell>
          <cell r="AG157" t="str">
            <v>082-434-0011</v>
          </cell>
          <cell r="AH157" t="str">
            <v>082-434-0041</v>
          </cell>
          <cell r="AK157" t="str">
            <v>高屋中学校</v>
          </cell>
          <cell r="AV157" t="str">
            <v/>
          </cell>
          <cell r="AW157" t="str">
            <v/>
          </cell>
          <cell r="AX157" t="str">
            <v/>
          </cell>
        </row>
        <row r="158">
          <cell r="F158" t="str">
            <v/>
          </cell>
          <cell r="J158" t="str">
            <v/>
          </cell>
          <cell r="P158" t="str">
            <v>女</v>
          </cell>
          <cell r="S158">
            <v>4660</v>
          </cell>
          <cell r="T158" t="str">
            <v>磯松中</v>
          </cell>
          <cell r="V158">
            <v>0</v>
          </cell>
          <cell r="W158" t="b">
            <v>0</v>
          </cell>
          <cell r="X158" t="str">
            <v> </v>
          </cell>
          <cell r="Z158">
            <v>4660</v>
          </cell>
          <cell r="AA158" t="str">
            <v>磯松中</v>
          </cell>
          <cell r="AB158" t="str">
            <v>ｲｿﾏﾂ</v>
          </cell>
          <cell r="AC158" t="str">
            <v>東広島</v>
          </cell>
          <cell r="AD158" t="str">
            <v>東広島</v>
          </cell>
          <cell r="AE158" t="str">
            <v>739-0132</v>
          </cell>
          <cell r="AF158" t="str">
            <v>東広島市八本松町正力666-1</v>
          </cell>
          <cell r="AG158" t="str">
            <v>082-428-6675</v>
          </cell>
          <cell r="AH158" t="str">
            <v>082-428-6676</v>
          </cell>
          <cell r="AK158" t="str">
            <v>磯松中学校</v>
          </cell>
          <cell r="AV158" t="str">
            <v/>
          </cell>
          <cell r="AW158" t="str">
            <v/>
          </cell>
          <cell r="AX158" t="str">
            <v/>
          </cell>
        </row>
        <row r="159">
          <cell r="F159" t="str">
            <v/>
          </cell>
          <cell r="J159" t="str">
            <v/>
          </cell>
          <cell r="P159" t="str">
            <v>女</v>
          </cell>
          <cell r="S159">
            <v>4690</v>
          </cell>
          <cell r="T159" t="str">
            <v>松賀中</v>
          </cell>
          <cell r="V159">
            <v>0</v>
          </cell>
          <cell r="W159" t="b">
            <v>0</v>
          </cell>
          <cell r="X159" t="str">
            <v> </v>
          </cell>
          <cell r="Z159">
            <v>4690</v>
          </cell>
          <cell r="AA159" t="str">
            <v>松賀中</v>
          </cell>
          <cell r="AB159" t="str">
            <v>ﾏﾂｶﾞ</v>
          </cell>
          <cell r="AC159" t="str">
            <v>東広島</v>
          </cell>
          <cell r="AD159" t="str">
            <v>東広島</v>
          </cell>
          <cell r="AE159" t="str">
            <v>739-0024</v>
          </cell>
          <cell r="AF159" t="str">
            <v>東広島市西条町御薗字860</v>
          </cell>
          <cell r="AG159" t="str">
            <v>082-422-6277</v>
          </cell>
          <cell r="AH159" t="str">
            <v>082-422-6282</v>
          </cell>
          <cell r="AK159" t="str">
            <v>松賀中学校</v>
          </cell>
          <cell r="AV159" t="str">
            <v/>
          </cell>
          <cell r="AW159" t="str">
            <v/>
          </cell>
          <cell r="AX159" t="str">
            <v/>
          </cell>
        </row>
        <row r="160">
          <cell r="F160" t="str">
            <v/>
          </cell>
          <cell r="J160" t="str">
            <v/>
          </cell>
          <cell r="P160" t="str">
            <v>女</v>
          </cell>
          <cell r="S160">
            <v>4720</v>
          </cell>
          <cell r="T160" t="str">
            <v>高美が丘中</v>
          </cell>
          <cell r="V160">
            <v>0</v>
          </cell>
          <cell r="W160" t="b">
            <v>0</v>
          </cell>
          <cell r="X160" t="str">
            <v> </v>
          </cell>
          <cell r="Z160">
            <v>4720</v>
          </cell>
          <cell r="AA160" t="str">
            <v>高美が丘中</v>
          </cell>
          <cell r="AB160" t="str">
            <v>ﾀｶﾐｶﾞｵｶ</v>
          </cell>
          <cell r="AC160" t="str">
            <v>東広島</v>
          </cell>
          <cell r="AD160" t="str">
            <v>東広島</v>
          </cell>
          <cell r="AE160" t="str">
            <v>739-2115</v>
          </cell>
          <cell r="AF160" t="str">
            <v>東広島市高屋高美が丘1-1-1</v>
          </cell>
          <cell r="AG160" t="str">
            <v>082-434-0026</v>
          </cell>
          <cell r="AH160" t="str">
            <v>082-434-2835</v>
          </cell>
          <cell r="AK160" t="str">
            <v>高美が丘中学校</v>
          </cell>
          <cell r="AV160" t="str">
            <v/>
          </cell>
          <cell r="AW160" t="str">
            <v/>
          </cell>
          <cell r="AX160" t="str">
            <v/>
          </cell>
        </row>
        <row r="161">
          <cell r="F161" t="str">
            <v/>
          </cell>
          <cell r="J161" t="str">
            <v/>
          </cell>
          <cell r="P161" t="str">
            <v>女</v>
          </cell>
          <cell r="S161">
            <v>4750</v>
          </cell>
          <cell r="T161" t="str">
            <v>黒瀬中</v>
          </cell>
          <cell r="V161">
            <v>0</v>
          </cell>
          <cell r="W161" t="b">
            <v>0</v>
          </cell>
          <cell r="X161" t="str">
            <v> </v>
          </cell>
          <cell r="Z161">
            <v>4750</v>
          </cell>
          <cell r="AA161" t="str">
            <v>黒瀬中</v>
          </cell>
          <cell r="AB161" t="str">
            <v>ｸﾛｾ</v>
          </cell>
          <cell r="AC161" t="str">
            <v>東広島</v>
          </cell>
          <cell r="AD161" t="str">
            <v>東広島</v>
          </cell>
          <cell r="AE161" t="str">
            <v>724-0612</v>
          </cell>
          <cell r="AF161" t="str">
            <v>東広島市黒瀬町丸山82-1</v>
          </cell>
          <cell r="AG161" t="str">
            <v>0823-82-2039</v>
          </cell>
          <cell r="AH161" t="str">
            <v>0823-82-2189</v>
          </cell>
          <cell r="AK161" t="str">
            <v>黒瀬中学校</v>
          </cell>
          <cell r="AV161" t="str">
            <v/>
          </cell>
          <cell r="AW161" t="str">
            <v/>
          </cell>
          <cell r="AX161" t="str">
            <v/>
          </cell>
        </row>
        <row r="162">
          <cell r="F162" t="str">
            <v/>
          </cell>
          <cell r="J162" t="str">
            <v/>
          </cell>
          <cell r="P162" t="str">
            <v>女</v>
          </cell>
          <cell r="S162">
            <v>4780</v>
          </cell>
          <cell r="T162" t="str">
            <v>福富中</v>
          </cell>
          <cell r="V162">
            <v>0</v>
          </cell>
          <cell r="W162" t="b">
            <v>0</v>
          </cell>
          <cell r="X162" t="str">
            <v> </v>
          </cell>
          <cell r="Z162">
            <v>4780</v>
          </cell>
          <cell r="AA162" t="str">
            <v>福富中</v>
          </cell>
          <cell r="AB162" t="str">
            <v>ﾌｸﾄﾐ</v>
          </cell>
          <cell r="AC162" t="str">
            <v>東広島</v>
          </cell>
          <cell r="AD162" t="str">
            <v>東広島</v>
          </cell>
          <cell r="AE162" t="str">
            <v>724-0202</v>
          </cell>
          <cell r="AF162" t="str">
            <v>東広島市福富町下竹仁2096－3</v>
          </cell>
          <cell r="AG162" t="str">
            <v>082-435-2341</v>
          </cell>
          <cell r="AH162" t="str">
            <v>082-435-2036</v>
          </cell>
          <cell r="AK162" t="str">
            <v>福富中学校</v>
          </cell>
          <cell r="AV162" t="str">
            <v/>
          </cell>
          <cell r="AW162" t="str">
            <v/>
          </cell>
          <cell r="AX162" t="str">
            <v/>
          </cell>
        </row>
        <row r="163">
          <cell r="F163" t="str">
            <v/>
          </cell>
          <cell r="J163" t="str">
            <v/>
          </cell>
          <cell r="P163" t="str">
            <v>女</v>
          </cell>
          <cell r="S163">
            <v>4810</v>
          </cell>
          <cell r="T163" t="str">
            <v>豊栄中</v>
          </cell>
          <cell r="V163">
            <v>0</v>
          </cell>
          <cell r="W163" t="b">
            <v>0</v>
          </cell>
          <cell r="X163" t="str">
            <v> </v>
          </cell>
          <cell r="Z163">
            <v>4810</v>
          </cell>
          <cell r="AA163" t="str">
            <v>豊栄中</v>
          </cell>
          <cell r="AB163" t="str">
            <v>ﾄﾖｻｶ</v>
          </cell>
          <cell r="AC163" t="str">
            <v>東広島</v>
          </cell>
          <cell r="AD163" t="str">
            <v>東広島</v>
          </cell>
          <cell r="AE163" t="str">
            <v>724-0307</v>
          </cell>
          <cell r="AF163" t="str">
            <v>東広島市豊栄町鍛冶屋341-1</v>
          </cell>
          <cell r="AG163" t="str">
            <v>082-432-2351</v>
          </cell>
          <cell r="AH163" t="str">
            <v>082-432-4540</v>
          </cell>
          <cell r="AK163" t="str">
            <v>豊栄中学校</v>
          </cell>
          <cell r="AV163" t="str">
            <v/>
          </cell>
          <cell r="AW163" t="str">
            <v/>
          </cell>
          <cell r="AX163" t="str">
            <v/>
          </cell>
        </row>
        <row r="164">
          <cell r="F164" t="str">
            <v/>
          </cell>
          <cell r="J164" t="str">
            <v/>
          </cell>
          <cell r="P164" t="str">
            <v>女</v>
          </cell>
          <cell r="S164">
            <v>4840</v>
          </cell>
          <cell r="T164" t="str">
            <v>河内中</v>
          </cell>
          <cell r="V164">
            <v>0</v>
          </cell>
          <cell r="W164" t="b">
            <v>0</v>
          </cell>
          <cell r="X164" t="str">
            <v> </v>
          </cell>
          <cell r="Z164">
            <v>4840</v>
          </cell>
          <cell r="AA164" t="str">
            <v>河内中</v>
          </cell>
          <cell r="AB164" t="str">
            <v>ｺｳﾁ</v>
          </cell>
          <cell r="AC164" t="str">
            <v>東広島</v>
          </cell>
          <cell r="AD164" t="str">
            <v>東広島</v>
          </cell>
          <cell r="AE164" t="str">
            <v>729-1101</v>
          </cell>
          <cell r="AF164" t="str">
            <v>東広島市河内町中河内1757-1</v>
          </cell>
          <cell r="AG164" t="str">
            <v>082-437-1128</v>
          </cell>
          <cell r="AH164" t="str">
            <v>082-437-2273</v>
          </cell>
          <cell r="AK164" t="str">
            <v>河内中学校</v>
          </cell>
          <cell r="AV164" t="str">
            <v/>
          </cell>
          <cell r="AW164" t="str">
            <v/>
          </cell>
          <cell r="AX164" t="str">
            <v/>
          </cell>
        </row>
        <row r="165">
          <cell r="F165" t="str">
            <v/>
          </cell>
          <cell r="J165" t="str">
            <v/>
          </cell>
          <cell r="P165" t="str">
            <v>女</v>
          </cell>
          <cell r="S165">
            <v>4870</v>
          </cell>
          <cell r="T165" t="str">
            <v>安芸津中</v>
          </cell>
          <cell r="V165">
            <v>0</v>
          </cell>
          <cell r="W165" t="b">
            <v>0</v>
          </cell>
          <cell r="X165" t="str">
            <v> </v>
          </cell>
          <cell r="Z165">
            <v>4870</v>
          </cell>
          <cell r="AA165" t="str">
            <v>安芸津中</v>
          </cell>
          <cell r="AB165" t="str">
            <v>ｱｷﾂ</v>
          </cell>
          <cell r="AC165" t="str">
            <v>東広島</v>
          </cell>
          <cell r="AD165" t="str">
            <v>東広島</v>
          </cell>
          <cell r="AE165" t="str">
            <v>739-2402</v>
          </cell>
          <cell r="AF165" t="str">
            <v>東広島市安芸津町三津5563－8</v>
          </cell>
          <cell r="AG165" t="str">
            <v>0846-45-0158</v>
          </cell>
          <cell r="AH165" t="str">
            <v>0846-45-5985</v>
          </cell>
          <cell r="AK165" t="str">
            <v>安芸津中学校</v>
          </cell>
          <cell r="AV165" t="str">
            <v/>
          </cell>
          <cell r="AW165" t="str">
            <v/>
          </cell>
          <cell r="AX165" t="str">
            <v/>
          </cell>
        </row>
        <row r="166">
          <cell r="F166" t="str">
            <v/>
          </cell>
          <cell r="J166" t="str">
            <v/>
          </cell>
          <cell r="P166" t="str">
            <v>女</v>
          </cell>
          <cell r="S166">
            <v>4900</v>
          </cell>
          <cell r="T166" t="str">
            <v>東広島中央中</v>
          </cell>
          <cell r="V166">
            <v>0</v>
          </cell>
          <cell r="W166" t="b">
            <v>0</v>
          </cell>
          <cell r="X166" t="str">
            <v> </v>
          </cell>
          <cell r="Z166">
            <v>4900</v>
          </cell>
          <cell r="AA166" t="str">
            <v>東広島中央中</v>
          </cell>
          <cell r="AB166" t="str">
            <v>ﾋｶﾞｼﾋﾛｼﾏﾁｭｳｵｳ</v>
          </cell>
          <cell r="AC166" t="str">
            <v>東広島</v>
          </cell>
          <cell r="AD166" t="str">
            <v>東広島</v>
          </cell>
          <cell r="AE166" t="str">
            <v>739-0047</v>
          </cell>
          <cell r="AF166" t="str">
            <v>東広島市西条町下見4281-1</v>
          </cell>
          <cell r="AG166" t="str">
            <v>082-431-5055</v>
          </cell>
          <cell r="AH166" t="str">
            <v>082-431-5077</v>
          </cell>
          <cell r="AK166" t="str">
            <v>東広島中央中学校</v>
          </cell>
          <cell r="AV166" t="str">
            <v/>
          </cell>
          <cell r="AW166" t="str">
            <v/>
          </cell>
          <cell r="AX166" t="str">
            <v/>
          </cell>
        </row>
        <row r="167">
          <cell r="F167" t="str">
            <v/>
          </cell>
          <cell r="J167" t="str">
            <v/>
          </cell>
          <cell r="P167" t="str">
            <v>女</v>
          </cell>
          <cell r="S167">
            <v>4930</v>
          </cell>
          <cell r="T167" t="str">
            <v>武田中</v>
          </cell>
          <cell r="V167">
            <v>0</v>
          </cell>
          <cell r="W167" t="b">
            <v>0</v>
          </cell>
          <cell r="X167" t="str">
            <v> </v>
          </cell>
          <cell r="Z167">
            <v>4930</v>
          </cell>
          <cell r="AA167" t="str">
            <v>武田中</v>
          </cell>
          <cell r="AB167" t="str">
            <v>ﾀｹﾀﾞ</v>
          </cell>
          <cell r="AC167" t="str">
            <v>東広島</v>
          </cell>
          <cell r="AD167" t="str">
            <v>東広島</v>
          </cell>
          <cell r="AE167" t="str">
            <v>724-0611</v>
          </cell>
          <cell r="AF167" t="str">
            <v>東広島市黒瀬町字大多田443-5</v>
          </cell>
          <cell r="AG167" t="str">
            <v>0823-82-2331</v>
          </cell>
          <cell r="AH167" t="str">
            <v>0823-82-2457</v>
          </cell>
          <cell r="AK167" t="str">
            <v>武田中学校</v>
          </cell>
          <cell r="AV167" t="str">
            <v/>
          </cell>
          <cell r="AW167" t="str">
            <v/>
          </cell>
          <cell r="AX167" t="str">
            <v/>
          </cell>
        </row>
        <row r="168">
          <cell r="F168" t="str">
            <v/>
          </cell>
          <cell r="J168" t="str">
            <v/>
          </cell>
          <cell r="P168" t="str">
            <v>女</v>
          </cell>
          <cell r="S168">
            <v>4960</v>
          </cell>
          <cell r="T168" t="str">
            <v>近大東広島中</v>
          </cell>
          <cell r="V168">
            <v>0</v>
          </cell>
          <cell r="W168" t="b">
            <v>0</v>
          </cell>
          <cell r="X168" t="str">
            <v> </v>
          </cell>
          <cell r="Z168">
            <v>4960</v>
          </cell>
          <cell r="AA168" t="str">
            <v>近大東広島中</v>
          </cell>
          <cell r="AB168" t="str">
            <v>ｷﾝﾀﾞｲﾋｶﾞｼｲﾛｼﾏ</v>
          </cell>
          <cell r="AC168" t="str">
            <v>東広島</v>
          </cell>
          <cell r="AD168" t="str">
            <v>東広島</v>
          </cell>
          <cell r="AE168" t="str">
            <v>739-2116</v>
          </cell>
          <cell r="AF168" t="str">
            <v>東広島市高屋うめの辺２番</v>
          </cell>
          <cell r="AG168" t="str">
            <v>082-434-7111</v>
          </cell>
          <cell r="AH168" t="str">
            <v>082-434-7110</v>
          </cell>
          <cell r="AK168" t="str">
            <v>近大東広島中学校</v>
          </cell>
          <cell r="AV168" t="str">
            <v/>
          </cell>
          <cell r="AW168" t="str">
            <v/>
          </cell>
          <cell r="AX168" t="str">
            <v/>
          </cell>
        </row>
        <row r="169">
          <cell r="F169" t="str">
            <v/>
          </cell>
          <cell r="J169" t="str">
            <v/>
          </cell>
          <cell r="P169" t="str">
            <v>女</v>
          </cell>
          <cell r="S169">
            <v>4990</v>
          </cell>
          <cell r="T169" t="str">
            <v>県立広島中</v>
          </cell>
          <cell r="V169">
            <v>0</v>
          </cell>
          <cell r="W169" t="b">
            <v>0</v>
          </cell>
          <cell r="X169" t="str">
            <v> </v>
          </cell>
          <cell r="Z169">
            <v>4990</v>
          </cell>
          <cell r="AA169" t="str">
            <v>県立広島中</v>
          </cell>
          <cell r="AB169" t="str">
            <v>ｹﾝﾘﾂﾋﾛｼﾏ</v>
          </cell>
          <cell r="AC169" t="str">
            <v>東広島</v>
          </cell>
          <cell r="AD169" t="str">
            <v>東広島</v>
          </cell>
          <cell r="AE169" t="str">
            <v>739-2125</v>
          </cell>
          <cell r="AF169" t="str">
            <v>東広島市高屋町中島31-7</v>
          </cell>
          <cell r="AG169" t="str">
            <v>082-491-0270</v>
          </cell>
          <cell r="AH169" t="str">
            <v>082-434-7023</v>
          </cell>
          <cell r="AK169" t="str">
            <v>県立広島中学校</v>
          </cell>
          <cell r="AV169" t="str">
            <v/>
          </cell>
          <cell r="AW169" t="str">
            <v/>
          </cell>
          <cell r="AX169" t="str">
            <v/>
          </cell>
        </row>
        <row r="170">
          <cell r="F170" t="str">
            <v/>
          </cell>
          <cell r="J170" t="str">
            <v/>
          </cell>
          <cell r="P170" t="str">
            <v>女</v>
          </cell>
          <cell r="S170">
            <v>5020</v>
          </cell>
          <cell r="T170" t="str">
            <v>久保中</v>
          </cell>
          <cell r="V170">
            <v>0</v>
          </cell>
          <cell r="W170" t="b">
            <v>0</v>
          </cell>
          <cell r="X170" t="str">
            <v> </v>
          </cell>
          <cell r="Z170">
            <v>5020</v>
          </cell>
          <cell r="AA170" t="str">
            <v>久保中</v>
          </cell>
          <cell r="AB170" t="str">
            <v>ｸﾎﾞ</v>
          </cell>
          <cell r="AC170" t="str">
            <v>尾道</v>
          </cell>
          <cell r="AD170" t="str">
            <v>尾道</v>
          </cell>
          <cell r="AE170" t="str">
            <v>722-0041</v>
          </cell>
          <cell r="AF170" t="str">
            <v>尾道市防地町22-40</v>
          </cell>
          <cell r="AG170" t="str">
            <v>0848-37-3961</v>
          </cell>
          <cell r="AH170" t="str">
            <v>0848-37-3962</v>
          </cell>
          <cell r="AK170" t="str">
            <v>久保中学校</v>
          </cell>
          <cell r="AV170" t="str">
            <v/>
          </cell>
          <cell r="AW170" t="str">
            <v/>
          </cell>
          <cell r="AX170" t="str">
            <v/>
          </cell>
        </row>
        <row r="171">
          <cell r="F171" t="str">
            <v/>
          </cell>
          <cell r="J171" t="str">
            <v/>
          </cell>
          <cell r="P171" t="str">
            <v>女</v>
          </cell>
          <cell r="S171">
            <v>5050</v>
          </cell>
          <cell r="T171" t="str">
            <v>長江中</v>
          </cell>
          <cell r="V171">
            <v>0</v>
          </cell>
          <cell r="W171" t="b">
            <v>0</v>
          </cell>
          <cell r="X171" t="str">
            <v> </v>
          </cell>
          <cell r="Z171">
            <v>5050</v>
          </cell>
          <cell r="AA171" t="str">
            <v>長江中</v>
          </cell>
          <cell r="AB171" t="str">
            <v>ﾅｶﾞｴ</v>
          </cell>
          <cell r="AC171" t="str">
            <v>尾道</v>
          </cell>
          <cell r="AD171" t="str">
            <v>尾道</v>
          </cell>
          <cell r="AE171" t="str">
            <v>722-0046</v>
          </cell>
          <cell r="AF171" t="str">
            <v>尾道市長江3-10-4</v>
          </cell>
          <cell r="AG171" t="str">
            <v>0848-37-3971</v>
          </cell>
          <cell r="AH171" t="str">
            <v>0848-37-3970</v>
          </cell>
          <cell r="AK171" t="str">
            <v>長江中学校</v>
          </cell>
          <cell r="AV171" t="str">
            <v/>
          </cell>
          <cell r="AW171" t="str">
            <v/>
          </cell>
          <cell r="AX171" t="str">
            <v/>
          </cell>
        </row>
        <row r="172">
          <cell r="F172" t="str">
            <v/>
          </cell>
          <cell r="J172" t="str">
            <v/>
          </cell>
          <cell r="P172" t="str">
            <v>女</v>
          </cell>
          <cell r="S172">
            <v>5080</v>
          </cell>
          <cell r="T172" t="str">
            <v>栗原中</v>
          </cell>
          <cell r="V172">
            <v>0</v>
          </cell>
          <cell r="W172" t="b">
            <v>0</v>
          </cell>
          <cell r="X172" t="str">
            <v> </v>
          </cell>
          <cell r="Z172">
            <v>5080</v>
          </cell>
          <cell r="AA172" t="str">
            <v>栗原中</v>
          </cell>
          <cell r="AB172" t="str">
            <v>ｸﾘﾊﾗ</v>
          </cell>
          <cell r="AC172" t="str">
            <v>尾道</v>
          </cell>
          <cell r="AD172" t="str">
            <v>尾道</v>
          </cell>
          <cell r="AE172" t="str">
            <v>722-0023</v>
          </cell>
          <cell r="AF172" t="str">
            <v>尾道市東則末町9-53</v>
          </cell>
          <cell r="AG172" t="str">
            <v>0848-23-3811</v>
          </cell>
          <cell r="AH172" t="str">
            <v>0848-23-3812</v>
          </cell>
          <cell r="AK172" t="str">
            <v>栗原中学校</v>
          </cell>
          <cell r="AV172" t="str">
            <v/>
          </cell>
          <cell r="AW172" t="str">
            <v/>
          </cell>
          <cell r="AX172" t="str">
            <v/>
          </cell>
        </row>
        <row r="173">
          <cell r="F173" t="str">
            <v/>
          </cell>
          <cell r="J173" t="str">
            <v/>
          </cell>
          <cell r="P173" t="str">
            <v>女</v>
          </cell>
          <cell r="S173">
            <v>5110</v>
          </cell>
          <cell r="T173" t="str">
            <v>尾道吉和中</v>
          </cell>
          <cell r="V173">
            <v>0</v>
          </cell>
          <cell r="W173" t="b">
            <v>0</v>
          </cell>
          <cell r="X173" t="str">
            <v> </v>
          </cell>
          <cell r="Z173">
            <v>5110</v>
          </cell>
          <cell r="AA173" t="str">
            <v>尾道吉和中</v>
          </cell>
          <cell r="AB173" t="str">
            <v>ｵﾉﾐﾁﾖｼﾜ</v>
          </cell>
          <cell r="AC173" t="str">
            <v>尾道</v>
          </cell>
          <cell r="AD173" t="str">
            <v>尾道</v>
          </cell>
          <cell r="AE173" t="str">
            <v>722-0008</v>
          </cell>
          <cell r="AF173" t="str">
            <v>尾道市吉和町4600</v>
          </cell>
          <cell r="AG173" t="str">
            <v>0848-23-3821</v>
          </cell>
          <cell r="AH173" t="str">
            <v>0848-23-3822</v>
          </cell>
          <cell r="AK173" t="str">
            <v>尾道吉和中学校</v>
          </cell>
          <cell r="AV173" t="str">
            <v/>
          </cell>
          <cell r="AW173" t="str">
            <v/>
          </cell>
          <cell r="AX173" t="str">
            <v/>
          </cell>
        </row>
        <row r="174">
          <cell r="F174" t="str">
            <v/>
          </cell>
          <cell r="J174" t="str">
            <v/>
          </cell>
          <cell r="P174" t="str">
            <v>女</v>
          </cell>
          <cell r="S174">
            <v>5140</v>
          </cell>
          <cell r="T174" t="str">
            <v>日比崎中</v>
          </cell>
          <cell r="V174">
            <v>0</v>
          </cell>
          <cell r="W174" t="b">
            <v>0</v>
          </cell>
          <cell r="X174" t="str">
            <v> </v>
          </cell>
          <cell r="Z174">
            <v>5140</v>
          </cell>
          <cell r="AA174" t="str">
            <v>日比崎中</v>
          </cell>
          <cell r="AB174" t="str">
            <v>ﾋﾋﾞｻｷ</v>
          </cell>
          <cell r="AC174" t="str">
            <v>尾道</v>
          </cell>
          <cell r="AD174" t="str">
            <v>尾道</v>
          </cell>
          <cell r="AE174" t="str">
            <v>722-0013</v>
          </cell>
          <cell r="AF174" t="str">
            <v>尾道市日比崎町23-1</v>
          </cell>
          <cell r="AG174" t="str">
            <v>0848-22-6513</v>
          </cell>
          <cell r="AH174" t="str">
            <v>0848-22-2002</v>
          </cell>
          <cell r="AK174" t="str">
            <v>日比崎中学校</v>
          </cell>
          <cell r="AV174" t="str">
            <v/>
          </cell>
          <cell r="AW174" t="str">
            <v/>
          </cell>
          <cell r="AX174" t="str">
            <v/>
          </cell>
        </row>
        <row r="175">
          <cell r="F175" t="str">
            <v/>
          </cell>
          <cell r="J175" t="str">
            <v/>
          </cell>
          <cell r="P175" t="str">
            <v>女</v>
          </cell>
          <cell r="S175">
            <v>5170</v>
          </cell>
          <cell r="T175" t="str">
            <v>美木中</v>
          </cell>
          <cell r="V175">
            <v>0</v>
          </cell>
          <cell r="W175" t="b">
            <v>0</v>
          </cell>
          <cell r="X175" t="str">
            <v> </v>
          </cell>
          <cell r="Z175">
            <v>5170</v>
          </cell>
          <cell r="AA175" t="str">
            <v>美木中</v>
          </cell>
          <cell r="AB175" t="str">
            <v>ﾐｷ</v>
          </cell>
          <cell r="AC175" t="str">
            <v>尾道</v>
          </cell>
          <cell r="AD175" t="str">
            <v>尾道</v>
          </cell>
          <cell r="AE175" t="str">
            <v>722-0212</v>
          </cell>
          <cell r="AF175" t="str">
            <v>尾道市美ノ郷町本郷2258</v>
          </cell>
          <cell r="AG175" t="str">
            <v>0848-48-0515</v>
          </cell>
          <cell r="AH175" t="str">
            <v>0848-48-5060</v>
          </cell>
          <cell r="AK175" t="str">
            <v>美木中学校</v>
          </cell>
          <cell r="AV175" t="str">
            <v/>
          </cell>
          <cell r="AW175" t="str">
            <v/>
          </cell>
          <cell r="AX175" t="str">
            <v/>
          </cell>
        </row>
        <row r="176">
          <cell r="F176" t="str">
            <v/>
          </cell>
          <cell r="J176" t="str">
            <v/>
          </cell>
          <cell r="P176" t="str">
            <v>女</v>
          </cell>
          <cell r="S176">
            <v>5200</v>
          </cell>
          <cell r="T176" t="str">
            <v/>
          </cell>
          <cell r="V176">
            <v>0</v>
          </cell>
          <cell r="W176" t="b">
            <v>0</v>
          </cell>
          <cell r="X176" t="str">
            <v> </v>
          </cell>
          <cell r="Z176">
            <v>5200</v>
          </cell>
          <cell r="AV176" t="str">
            <v/>
          </cell>
          <cell r="AW176" t="str">
            <v/>
          </cell>
          <cell r="AX176" t="str">
            <v/>
          </cell>
        </row>
        <row r="177">
          <cell r="F177" t="str">
            <v/>
          </cell>
          <cell r="J177" t="str">
            <v/>
          </cell>
          <cell r="P177" t="str">
            <v>女</v>
          </cell>
          <cell r="S177">
            <v>5230</v>
          </cell>
          <cell r="T177" t="str">
            <v>高西中</v>
          </cell>
          <cell r="V177">
            <v>0</v>
          </cell>
          <cell r="W177" t="b">
            <v>0</v>
          </cell>
          <cell r="X177" t="str">
            <v> </v>
          </cell>
          <cell r="Z177">
            <v>5230</v>
          </cell>
          <cell r="AA177" t="str">
            <v>高西中</v>
          </cell>
          <cell r="AB177" t="str">
            <v>ﾀｶﾆｼ</v>
          </cell>
          <cell r="AC177" t="str">
            <v>尾道</v>
          </cell>
          <cell r="AD177" t="str">
            <v>尾道</v>
          </cell>
          <cell r="AE177" t="str">
            <v>729-0141</v>
          </cell>
          <cell r="AF177" t="str">
            <v>尾道市高須町3467-1</v>
          </cell>
          <cell r="AG177" t="str">
            <v>0848-46-0205</v>
          </cell>
          <cell r="AH177" t="str">
            <v>0848-46-6131</v>
          </cell>
          <cell r="AK177" t="str">
            <v>高西中学校</v>
          </cell>
          <cell r="AV177" t="str">
            <v/>
          </cell>
          <cell r="AW177" t="str">
            <v/>
          </cell>
          <cell r="AX177" t="str">
            <v/>
          </cell>
        </row>
        <row r="178">
          <cell r="F178" t="str">
            <v/>
          </cell>
          <cell r="J178" t="str">
            <v/>
          </cell>
          <cell r="P178" t="str">
            <v>女</v>
          </cell>
          <cell r="S178">
            <v>5260</v>
          </cell>
          <cell r="T178" t="str">
            <v>百島中</v>
          </cell>
          <cell r="V178">
            <v>0</v>
          </cell>
          <cell r="W178" t="b">
            <v>0</v>
          </cell>
          <cell r="X178" t="str">
            <v> </v>
          </cell>
          <cell r="Z178">
            <v>5260</v>
          </cell>
          <cell r="AA178" t="str">
            <v>百島中</v>
          </cell>
          <cell r="AB178" t="str">
            <v>ﾓﾓｼﾏ</v>
          </cell>
          <cell r="AC178" t="str">
            <v>尾道</v>
          </cell>
          <cell r="AD178" t="str">
            <v>尾道</v>
          </cell>
          <cell r="AE178" t="str">
            <v>722-0061</v>
          </cell>
          <cell r="AF178" t="str">
            <v>尾道市百島町489</v>
          </cell>
          <cell r="AG178" t="str">
            <v>0848-73-2709</v>
          </cell>
          <cell r="AH178" t="str">
            <v>0848-73-5106</v>
          </cell>
          <cell r="AK178" t="str">
            <v>百島中学校</v>
          </cell>
          <cell r="AV178" t="str">
            <v/>
          </cell>
          <cell r="AW178" t="str">
            <v/>
          </cell>
          <cell r="AX178" t="str">
            <v/>
          </cell>
        </row>
        <row r="179">
          <cell r="F179" t="str">
            <v/>
          </cell>
          <cell r="J179" t="str">
            <v/>
          </cell>
          <cell r="P179" t="str">
            <v>女</v>
          </cell>
          <cell r="S179">
            <v>5290</v>
          </cell>
          <cell r="T179" t="str">
            <v>浦崎中</v>
          </cell>
          <cell r="V179">
            <v>0</v>
          </cell>
          <cell r="W179" t="b">
            <v>0</v>
          </cell>
          <cell r="X179" t="str">
            <v> </v>
          </cell>
          <cell r="Z179">
            <v>5290</v>
          </cell>
          <cell r="AA179" t="str">
            <v>浦崎中</v>
          </cell>
          <cell r="AB179" t="str">
            <v>ｳﾗｻｷ</v>
          </cell>
          <cell r="AC179" t="str">
            <v>尾道</v>
          </cell>
          <cell r="AD179" t="str">
            <v>尾道</v>
          </cell>
          <cell r="AE179" t="str">
            <v>720-0551</v>
          </cell>
          <cell r="AF179" t="str">
            <v>尾道市浦崎町2842</v>
          </cell>
          <cell r="AG179" t="str">
            <v>0848-73-2009</v>
          </cell>
          <cell r="AH179" t="str">
            <v>0848-73-5234</v>
          </cell>
          <cell r="AK179" t="str">
            <v>浦崎中学校</v>
          </cell>
          <cell r="AV179" t="str">
            <v/>
          </cell>
          <cell r="AW179" t="str">
            <v/>
          </cell>
          <cell r="AX179" t="str">
            <v/>
          </cell>
        </row>
        <row r="180">
          <cell r="F180" t="str">
            <v/>
          </cell>
          <cell r="J180" t="str">
            <v/>
          </cell>
          <cell r="P180" t="str">
            <v>女</v>
          </cell>
          <cell r="S180">
            <v>5320</v>
          </cell>
          <cell r="T180" t="str">
            <v>向東中</v>
          </cell>
          <cell r="V180">
            <v>0</v>
          </cell>
          <cell r="W180" t="b">
            <v>0</v>
          </cell>
          <cell r="X180" t="str">
            <v> </v>
          </cell>
          <cell r="Z180">
            <v>5320</v>
          </cell>
          <cell r="AA180" t="str">
            <v>向東中</v>
          </cell>
          <cell r="AB180" t="str">
            <v>ﾑｶｲﾋｶﾞｼ</v>
          </cell>
          <cell r="AC180" t="str">
            <v>尾道</v>
          </cell>
          <cell r="AD180" t="str">
            <v>尾道</v>
          </cell>
          <cell r="AE180" t="str">
            <v>722-0062</v>
          </cell>
          <cell r="AF180" t="str">
            <v>尾道市向東町8885-21</v>
          </cell>
          <cell r="AG180" t="str">
            <v>0848-44-3016</v>
          </cell>
          <cell r="AH180" t="str">
            <v>0848-44-3017</v>
          </cell>
          <cell r="AK180" t="str">
            <v>向東中学校</v>
          </cell>
          <cell r="AV180" t="str">
            <v/>
          </cell>
          <cell r="AW180" t="str">
            <v/>
          </cell>
          <cell r="AX180" t="str">
            <v/>
          </cell>
        </row>
        <row r="181">
          <cell r="F181" t="str">
            <v/>
          </cell>
          <cell r="J181" t="str">
            <v/>
          </cell>
          <cell r="P181" t="str">
            <v>女</v>
          </cell>
          <cell r="S181">
            <v>5350</v>
          </cell>
          <cell r="T181" t="str">
            <v>御調中</v>
          </cell>
          <cell r="V181">
            <v>0</v>
          </cell>
          <cell r="W181" t="b">
            <v>0</v>
          </cell>
          <cell r="X181" t="str">
            <v> </v>
          </cell>
          <cell r="Z181">
            <v>5350</v>
          </cell>
          <cell r="AA181" t="str">
            <v>御調中</v>
          </cell>
          <cell r="AB181" t="str">
            <v>ﾐﾂｷﾞ</v>
          </cell>
          <cell r="AC181" t="str">
            <v>尾道</v>
          </cell>
          <cell r="AD181" t="str">
            <v>尾道</v>
          </cell>
          <cell r="AE181" t="str">
            <v>722-0353</v>
          </cell>
          <cell r="AF181" t="str">
            <v>尾道市御調町高尾93</v>
          </cell>
          <cell r="AG181" t="str">
            <v>0848-76-0069</v>
          </cell>
          <cell r="AH181" t="str">
            <v>08487-6-0069</v>
          </cell>
          <cell r="AK181" t="str">
            <v>御調中学校</v>
          </cell>
          <cell r="AV181" t="str">
            <v/>
          </cell>
          <cell r="AW181" t="str">
            <v/>
          </cell>
          <cell r="AX181" t="str">
            <v/>
          </cell>
        </row>
        <row r="182">
          <cell r="F182" t="str">
            <v/>
          </cell>
          <cell r="J182" t="str">
            <v/>
          </cell>
          <cell r="P182" t="str">
            <v>女</v>
          </cell>
          <cell r="S182">
            <v>5380</v>
          </cell>
          <cell r="T182" t="str">
            <v>向島中</v>
          </cell>
          <cell r="V182">
            <v>0</v>
          </cell>
          <cell r="W182" t="b">
            <v>0</v>
          </cell>
          <cell r="X182" t="str">
            <v> </v>
          </cell>
          <cell r="Z182">
            <v>5380</v>
          </cell>
          <cell r="AA182" t="str">
            <v>向島中</v>
          </cell>
          <cell r="AB182" t="str">
            <v>ﾑｶｲｼﾏ</v>
          </cell>
          <cell r="AC182" t="str">
            <v>尾道</v>
          </cell>
          <cell r="AD182" t="str">
            <v>尾道</v>
          </cell>
          <cell r="AE182" t="str">
            <v>722-0073</v>
          </cell>
          <cell r="AF182" t="str">
            <v>尾道市向島町16058-20</v>
          </cell>
          <cell r="AG182" t="str">
            <v>0848-44-0416</v>
          </cell>
          <cell r="AH182" t="str">
            <v>0848-44-1144</v>
          </cell>
          <cell r="AK182" t="str">
            <v>向島中学校</v>
          </cell>
          <cell r="AV182" t="str">
            <v/>
          </cell>
          <cell r="AW182" t="str">
            <v/>
          </cell>
          <cell r="AX182" t="str">
            <v/>
          </cell>
        </row>
        <row r="183">
          <cell r="F183" t="str">
            <v/>
          </cell>
          <cell r="J183" t="str">
            <v/>
          </cell>
          <cell r="P183" t="str">
            <v>女</v>
          </cell>
          <cell r="S183">
            <v>5410</v>
          </cell>
          <cell r="T183" t="str">
            <v>因島南中</v>
          </cell>
          <cell r="V183">
            <v>0</v>
          </cell>
          <cell r="W183" t="b">
            <v>0</v>
          </cell>
          <cell r="X183" t="str">
            <v> </v>
          </cell>
          <cell r="Z183">
            <v>5410</v>
          </cell>
          <cell r="AA183" t="str">
            <v>因島南中</v>
          </cell>
          <cell r="AB183" t="str">
            <v>ｲﾝﾉｼﾏﾐﾅﾐ</v>
          </cell>
          <cell r="AC183" t="str">
            <v>尾道</v>
          </cell>
          <cell r="AD183" t="str">
            <v>尾道</v>
          </cell>
          <cell r="AE183" t="str">
            <v>722-2323</v>
          </cell>
          <cell r="AF183" t="str">
            <v>尾道市因島土生町1172-1</v>
          </cell>
          <cell r="AG183" t="str">
            <v>0845-26-0373</v>
          </cell>
          <cell r="AH183" t="str">
            <v>0845-22-2588</v>
          </cell>
          <cell r="AK183" t="str">
            <v>因島南中学校</v>
          </cell>
          <cell r="AV183" t="str">
            <v/>
          </cell>
          <cell r="AW183" t="str">
            <v/>
          </cell>
          <cell r="AX183" t="str">
            <v/>
          </cell>
        </row>
        <row r="184">
          <cell r="Z184">
            <v>5440</v>
          </cell>
          <cell r="AA184" t="str">
            <v>因北中</v>
          </cell>
          <cell r="AB184" t="str">
            <v>ｲﾝﾎｸ</v>
          </cell>
          <cell r="AC184" t="str">
            <v>尾道</v>
          </cell>
          <cell r="AD184" t="str">
            <v>尾道</v>
          </cell>
          <cell r="AE184" t="str">
            <v>722-2211</v>
          </cell>
          <cell r="AF184" t="str">
            <v>尾道市因島中庄町4405-1</v>
          </cell>
          <cell r="AG184" t="str">
            <v>0845-24-0029</v>
          </cell>
          <cell r="AH184" t="str">
            <v>0845-24-0061</v>
          </cell>
          <cell r="AK184" t="str">
            <v>因北中学校</v>
          </cell>
        </row>
        <row r="185">
          <cell r="Z185">
            <v>5470</v>
          </cell>
          <cell r="AA185" t="str">
            <v>重井中</v>
          </cell>
          <cell r="AB185" t="str">
            <v>ｼｹﾞｲ</v>
          </cell>
          <cell r="AC185" t="str">
            <v>尾道</v>
          </cell>
          <cell r="AD185" t="str">
            <v>尾道</v>
          </cell>
          <cell r="AE185" t="str">
            <v>722-2102</v>
          </cell>
          <cell r="AF185" t="str">
            <v>尾道市因島重井町651-2</v>
          </cell>
          <cell r="AG185" t="str">
            <v>0845-25-0012</v>
          </cell>
          <cell r="AH185" t="str">
            <v>0845-25-0056</v>
          </cell>
          <cell r="AK185" t="str">
            <v>重井中学校</v>
          </cell>
        </row>
        <row r="186">
          <cell r="Z186">
            <v>5500</v>
          </cell>
          <cell r="AA186" t="str">
            <v>瀬戸田中</v>
          </cell>
          <cell r="AB186" t="str">
            <v>ｾﾄﾀﾞ</v>
          </cell>
          <cell r="AC186" t="str">
            <v>尾道</v>
          </cell>
          <cell r="AD186" t="str">
            <v>尾道</v>
          </cell>
          <cell r="AE186" t="str">
            <v>722-2415</v>
          </cell>
          <cell r="AF186" t="str">
            <v>尾道市瀬戸田町中野404-3</v>
          </cell>
          <cell r="AG186" t="str">
            <v>0845-27-0014</v>
          </cell>
          <cell r="AH186" t="str">
            <v>0845-27-3954</v>
          </cell>
          <cell r="AK186" t="str">
            <v>瀬戸田中学校</v>
          </cell>
        </row>
        <row r="187">
          <cell r="Z187">
            <v>5530</v>
          </cell>
        </row>
        <row r="188">
          <cell r="Z188">
            <v>5560</v>
          </cell>
          <cell r="AA188" t="str">
            <v>尾道中</v>
          </cell>
          <cell r="AB188" t="str">
            <v>ｵﾉﾐﾁ</v>
          </cell>
          <cell r="AC188" t="str">
            <v>尾道</v>
          </cell>
          <cell r="AD188" t="str">
            <v>尾道</v>
          </cell>
          <cell r="AE188" t="str">
            <v>722-0073</v>
          </cell>
          <cell r="AF188" t="str">
            <v>尾道市向島町5548-10</v>
          </cell>
          <cell r="AG188" t="str">
            <v>0848-20-6615</v>
          </cell>
          <cell r="AH188" t="str">
            <v>0848-20-6613</v>
          </cell>
          <cell r="AK188" t="str">
            <v>尾道中学校</v>
          </cell>
        </row>
        <row r="189">
          <cell r="Z189">
            <v>5590</v>
          </cell>
          <cell r="AA189" t="str">
            <v>尾道特支</v>
          </cell>
          <cell r="AB189" t="str">
            <v>ｵﾉﾐﾁﾄｸｼ</v>
          </cell>
          <cell r="AC189" t="str">
            <v>尾道</v>
          </cell>
          <cell r="AD189" t="str">
            <v>尾道</v>
          </cell>
          <cell r="AE189" t="str">
            <v>722-0022</v>
          </cell>
          <cell r="AF189" t="str">
            <v>尾道市栗原町1524</v>
          </cell>
          <cell r="AG189" t="str">
            <v>0848-22-5248</v>
          </cell>
          <cell r="AH189" t="str">
            <v>0848-22-5249</v>
          </cell>
          <cell r="AK189" t="str">
            <v>尾道特別支援学校</v>
          </cell>
        </row>
        <row r="190">
          <cell r="Z190">
            <v>5620</v>
          </cell>
          <cell r="AA190" t="str">
            <v>三原第一中</v>
          </cell>
          <cell r="AB190" t="str">
            <v>ﾐﾊﾗﾀﾞｲｲｲﾁ</v>
          </cell>
          <cell r="AC190" t="str">
            <v>三原</v>
          </cell>
          <cell r="AD190" t="str">
            <v>三原</v>
          </cell>
          <cell r="AE190" t="str">
            <v>729-0324</v>
          </cell>
          <cell r="AF190" t="str">
            <v>三原市糸崎5-7-1</v>
          </cell>
          <cell r="AG190" t="str">
            <v>0848-62-3211</v>
          </cell>
          <cell r="AH190" t="str">
            <v>0848-62-9246</v>
          </cell>
          <cell r="AK190" t="str">
            <v>三原第一中学校</v>
          </cell>
        </row>
        <row r="191">
          <cell r="Z191">
            <v>5650</v>
          </cell>
          <cell r="AA191" t="str">
            <v>三原第二中</v>
          </cell>
          <cell r="AB191" t="str">
            <v>ﾐﾊﾗﾀﾞｲｲﾆ</v>
          </cell>
          <cell r="AC191" t="str">
            <v>三原</v>
          </cell>
          <cell r="AD191" t="str">
            <v>三原</v>
          </cell>
          <cell r="AE191" t="str">
            <v>723-0003</v>
          </cell>
          <cell r="AF191" t="str">
            <v>三原市中之町2-14-1</v>
          </cell>
          <cell r="AG191" t="str">
            <v>0848-62-3212</v>
          </cell>
          <cell r="AH191" t="str">
            <v>0848-67-5984</v>
          </cell>
          <cell r="AK191" t="str">
            <v>三原第二中学校</v>
          </cell>
        </row>
        <row r="192">
          <cell r="Z192">
            <v>5680</v>
          </cell>
          <cell r="AA192" t="str">
            <v>三原第三中</v>
          </cell>
          <cell r="AB192" t="str">
            <v>ﾐﾊﾗﾀﾞｲｻﾝ</v>
          </cell>
          <cell r="AC192" t="str">
            <v>三原</v>
          </cell>
          <cell r="AD192" t="str">
            <v>三原</v>
          </cell>
          <cell r="AE192" t="str">
            <v>723-0016</v>
          </cell>
          <cell r="AF192" t="str">
            <v>三原市宮沖3-15-2</v>
          </cell>
          <cell r="AG192" t="str">
            <v>0848-62-3213</v>
          </cell>
          <cell r="AH192" t="str">
            <v>0848-67-6498</v>
          </cell>
          <cell r="AK192" t="str">
            <v>三原第三中学校</v>
          </cell>
        </row>
        <row r="193">
          <cell r="Z193">
            <v>5710</v>
          </cell>
          <cell r="AA193" t="str">
            <v>三原第四中</v>
          </cell>
          <cell r="AB193" t="str">
            <v>ﾐﾊﾗﾀﾞｲﾖﾝ</v>
          </cell>
          <cell r="AC193" t="str">
            <v>三原</v>
          </cell>
          <cell r="AD193" t="str">
            <v>三原</v>
          </cell>
          <cell r="AE193" t="str">
            <v>723-0032</v>
          </cell>
          <cell r="AF193" t="str">
            <v>三原市須波ハイツ2-26-1</v>
          </cell>
          <cell r="AG193" t="str">
            <v>0848-69-2594</v>
          </cell>
          <cell r="AH193" t="str">
            <v>0848-69-3262</v>
          </cell>
          <cell r="AK193" t="str">
            <v>三原第四中学校</v>
          </cell>
        </row>
        <row r="194">
          <cell r="Z194">
            <v>5740</v>
          </cell>
          <cell r="AA194" t="str">
            <v>三原第五中</v>
          </cell>
          <cell r="AB194" t="str">
            <v>ﾐﾊﾗﾀﾞｲｺﾞ</v>
          </cell>
          <cell r="AC194" t="str">
            <v>三原</v>
          </cell>
          <cell r="AD194" t="str">
            <v>三原</v>
          </cell>
          <cell r="AE194" t="str">
            <v>723-0145</v>
          </cell>
          <cell r="AF194" t="str">
            <v>三原市沼田東町片島532</v>
          </cell>
          <cell r="AG194" t="str">
            <v>0848-66-0215</v>
          </cell>
          <cell r="AH194" t="str">
            <v>0848-66-1609</v>
          </cell>
          <cell r="AK194" t="str">
            <v>三原第五中学校</v>
          </cell>
        </row>
        <row r="195">
          <cell r="Z195">
            <v>5770</v>
          </cell>
          <cell r="AA195" t="str">
            <v>幸崎中</v>
          </cell>
          <cell r="AB195" t="str">
            <v>ｻｲｻﾞｷ</v>
          </cell>
          <cell r="AC195" t="str">
            <v>三原</v>
          </cell>
          <cell r="AD195" t="str">
            <v>三原</v>
          </cell>
          <cell r="AE195" t="str">
            <v>729-2252</v>
          </cell>
          <cell r="AF195" t="str">
            <v>三原市幸崎町能地3-16-1</v>
          </cell>
          <cell r="AG195" t="str">
            <v>0848-69-0004</v>
          </cell>
          <cell r="AH195" t="str">
            <v>0848-69-3257</v>
          </cell>
          <cell r="AK195" t="str">
            <v>幸崎中学校</v>
          </cell>
        </row>
        <row r="196">
          <cell r="Z196">
            <v>5800</v>
          </cell>
          <cell r="AA196" t="str">
            <v>宮浦中</v>
          </cell>
          <cell r="AB196" t="str">
            <v>ﾐﾔｳﾗ</v>
          </cell>
          <cell r="AC196" t="str">
            <v>三原</v>
          </cell>
          <cell r="AD196" t="str">
            <v>三原</v>
          </cell>
          <cell r="AE196" t="str">
            <v>723-0051</v>
          </cell>
          <cell r="AF196" t="str">
            <v>三原市宮浦5-29-1</v>
          </cell>
          <cell r="AG196" t="str">
            <v>0848-64-1591</v>
          </cell>
          <cell r="AH196" t="str">
            <v>0848-64-6362</v>
          </cell>
          <cell r="AK196" t="str">
            <v>宮浦中学校</v>
          </cell>
        </row>
        <row r="197">
          <cell r="Z197">
            <v>5830</v>
          </cell>
          <cell r="AA197" t="str">
            <v>本郷中</v>
          </cell>
          <cell r="AB197" t="str">
            <v>ﾎﾝｺﾞｳ</v>
          </cell>
          <cell r="AC197" t="str">
            <v>三原</v>
          </cell>
          <cell r="AD197" t="str">
            <v>三原</v>
          </cell>
          <cell r="AE197" t="str">
            <v>729-0414</v>
          </cell>
          <cell r="AF197" t="str">
            <v>三原市下北方2-27-1</v>
          </cell>
          <cell r="AG197" t="str">
            <v>0848-86-2030</v>
          </cell>
          <cell r="AH197" t="str">
            <v>0848-86-3592</v>
          </cell>
          <cell r="AK197" t="str">
            <v>本郷中学校</v>
          </cell>
        </row>
        <row r="198">
          <cell r="Z198">
            <v>5860</v>
          </cell>
          <cell r="AA198" t="str">
            <v>久井中</v>
          </cell>
          <cell r="AB198" t="str">
            <v>ｸｲ</v>
          </cell>
          <cell r="AC198" t="str">
            <v>三原</v>
          </cell>
          <cell r="AD198" t="str">
            <v>三原</v>
          </cell>
          <cell r="AE198" t="str">
            <v>722-1303</v>
          </cell>
          <cell r="AF198" t="str">
            <v>三原市久井町下津735</v>
          </cell>
          <cell r="AG198" t="str">
            <v>0847-32-6019</v>
          </cell>
          <cell r="AH198" t="str">
            <v>0847-32-6019</v>
          </cell>
          <cell r="AK198" t="str">
            <v>久井中学校</v>
          </cell>
        </row>
        <row r="199">
          <cell r="Z199">
            <v>5890</v>
          </cell>
          <cell r="AA199" t="str">
            <v>大和中</v>
          </cell>
          <cell r="AB199" t="str">
            <v>ﾀﾞｲﾜ</v>
          </cell>
          <cell r="AC199" t="str">
            <v>三原</v>
          </cell>
          <cell r="AD199" t="str">
            <v>三原</v>
          </cell>
          <cell r="AE199" t="str">
            <v>729-1323</v>
          </cell>
          <cell r="AF199" t="str">
            <v>三原市大和町大具2280</v>
          </cell>
          <cell r="AG199" t="str">
            <v>0847-34-1111</v>
          </cell>
          <cell r="AH199" t="str">
            <v>0847-34-1112</v>
          </cell>
          <cell r="AK199" t="str">
            <v>大和中学校</v>
          </cell>
        </row>
        <row r="200">
          <cell r="Z200">
            <v>5920</v>
          </cell>
          <cell r="AA200" t="str">
            <v>広大三原中</v>
          </cell>
          <cell r="AB200" t="str">
            <v>ﾋﾛﾀﾞｲﾐﾊﾗ</v>
          </cell>
          <cell r="AC200" t="str">
            <v>三原</v>
          </cell>
          <cell r="AD200" t="str">
            <v>三原</v>
          </cell>
          <cell r="AE200" t="str">
            <v>723-0004</v>
          </cell>
          <cell r="AF200" t="str">
            <v>三原市館町2-6-1</v>
          </cell>
          <cell r="AG200" t="str">
            <v>0848-62-4777</v>
          </cell>
          <cell r="AH200" t="str">
            <v>0848-60-0121</v>
          </cell>
          <cell r="AK200" t="str">
            <v>広大三原中学校</v>
          </cell>
        </row>
        <row r="201">
          <cell r="Z201">
            <v>5950</v>
          </cell>
          <cell r="AA201" t="str">
            <v>如水館中</v>
          </cell>
          <cell r="AB201" t="str">
            <v>ｼﾞｮｽｲｶﾝ</v>
          </cell>
          <cell r="AC201" t="str">
            <v>三原</v>
          </cell>
          <cell r="AD201" t="str">
            <v>三原</v>
          </cell>
          <cell r="AE201" t="str">
            <v>723-8501</v>
          </cell>
          <cell r="AF201" t="str">
            <v>三原市深町1183番地</v>
          </cell>
          <cell r="AG201" t="str">
            <v>0848-63-2454</v>
          </cell>
          <cell r="AH201" t="str">
            <v>0848-63-2512</v>
          </cell>
          <cell r="AK201" t="str">
            <v>如水館中学校</v>
          </cell>
        </row>
        <row r="202">
          <cell r="Z202">
            <v>5980</v>
          </cell>
          <cell r="AA202" t="str">
            <v>大崎上島中</v>
          </cell>
          <cell r="AB202" t="str">
            <v>ｵｵｻｷｶﾐｼﾞﾏ</v>
          </cell>
          <cell r="AC202" t="str">
            <v>豊田・竹原</v>
          </cell>
          <cell r="AD202" t="str">
            <v>豊田・竹原</v>
          </cell>
          <cell r="AE202" t="str">
            <v>725-0301</v>
          </cell>
          <cell r="AF202" t="str">
            <v>豊田郡大崎上島町中野5603</v>
          </cell>
          <cell r="AG202" t="str">
            <v>0846-64-2055</v>
          </cell>
          <cell r="AH202" t="str">
            <v>0846-64-3999</v>
          </cell>
          <cell r="AK202" t="str">
            <v>大崎上島中学校</v>
          </cell>
        </row>
        <row r="203">
          <cell r="Z203">
            <v>6010</v>
          </cell>
          <cell r="AA203" t="str">
            <v>忠海中</v>
          </cell>
          <cell r="AB203" t="str">
            <v>ﾀﾀﾞﾉｳﾐ</v>
          </cell>
          <cell r="AC203" t="str">
            <v>豊田・竹原</v>
          </cell>
          <cell r="AD203" t="str">
            <v>豊田・竹原</v>
          </cell>
          <cell r="AE203" t="str">
            <v>729-2317</v>
          </cell>
          <cell r="AF203" t="str">
            <v>竹原市忠海東町3-9-1</v>
          </cell>
          <cell r="AG203" t="str">
            <v>0846-26-0929</v>
          </cell>
          <cell r="AH203" t="str">
            <v>0846-26-0951</v>
          </cell>
          <cell r="AK203" t="str">
            <v>忠海中学校</v>
          </cell>
        </row>
        <row r="204">
          <cell r="Z204">
            <v>6040</v>
          </cell>
          <cell r="AA204" t="str">
            <v>竹原中</v>
          </cell>
          <cell r="AB204" t="str">
            <v>ﾀｹﾊﾗ</v>
          </cell>
          <cell r="AC204" t="str">
            <v>豊田・竹原</v>
          </cell>
          <cell r="AD204" t="str">
            <v>豊田・竹原</v>
          </cell>
          <cell r="AE204" t="str">
            <v>725-0012</v>
          </cell>
          <cell r="AF204" t="str">
            <v>竹原市下野町2230</v>
          </cell>
          <cell r="AG204" t="str">
            <v>0846-22-2045</v>
          </cell>
          <cell r="AH204" t="str">
            <v>0846-22-2507</v>
          </cell>
          <cell r="AK204" t="str">
            <v>竹原中学校</v>
          </cell>
        </row>
        <row r="205">
          <cell r="Z205">
            <v>6070</v>
          </cell>
          <cell r="AA205" t="str">
            <v>賀茂川中</v>
          </cell>
          <cell r="AB205" t="str">
            <v>ｶﾓｶﾞﾜ</v>
          </cell>
          <cell r="AC205" t="str">
            <v>豊田・竹原</v>
          </cell>
          <cell r="AD205" t="str">
            <v>豊田・竹原</v>
          </cell>
          <cell r="AE205" t="str">
            <v>725-0004</v>
          </cell>
          <cell r="AF205" t="str">
            <v>竹原市東野町2051-1</v>
          </cell>
          <cell r="AG205" t="str">
            <v>0846-29-0200</v>
          </cell>
          <cell r="AH205" t="str">
            <v>0846-29-0216</v>
          </cell>
          <cell r="AK205" t="str">
            <v>賀茂川中学校</v>
          </cell>
        </row>
        <row r="206">
          <cell r="Z206">
            <v>6100</v>
          </cell>
          <cell r="AA206" t="str">
            <v>吉名学園</v>
          </cell>
          <cell r="AB206" t="str">
            <v>ﾖｼﾅｶﾞｸｴﾝ</v>
          </cell>
          <cell r="AC206" t="str">
            <v>豊田・竹原</v>
          </cell>
          <cell r="AD206" t="str">
            <v>豊田・竹原</v>
          </cell>
          <cell r="AE206" t="str">
            <v>725-0013</v>
          </cell>
          <cell r="AF206" t="str">
            <v>竹原市吉名町4907-1</v>
          </cell>
          <cell r="AG206" t="str">
            <v>0846-28-0205</v>
          </cell>
          <cell r="AH206" t="str">
            <v>0846-28-0237</v>
          </cell>
          <cell r="AK206" t="str">
            <v>吉名学園</v>
          </cell>
        </row>
        <row r="207">
          <cell r="Z207">
            <v>6130</v>
          </cell>
          <cell r="AA207" t="str">
            <v>甲山中</v>
          </cell>
          <cell r="AB207" t="str">
            <v>ｺｳｻﾞﾝ</v>
          </cell>
          <cell r="AC207" t="str">
            <v>世羅</v>
          </cell>
          <cell r="AD207" t="str">
            <v>世羅</v>
          </cell>
          <cell r="AE207" t="str">
            <v>722-1121</v>
          </cell>
          <cell r="AF207" t="str">
            <v>世羅郡世羅町西上原1469-1</v>
          </cell>
          <cell r="AG207" t="str">
            <v>0847-22-0037</v>
          </cell>
          <cell r="AH207" t="str">
            <v>0847-22-2049</v>
          </cell>
          <cell r="AK207" t="str">
            <v>甲山中学校</v>
          </cell>
        </row>
        <row r="208">
          <cell r="Z208">
            <v>6160</v>
          </cell>
          <cell r="AA208" t="str">
            <v>世羅中</v>
          </cell>
          <cell r="AB208" t="str">
            <v>ｾﾗ</v>
          </cell>
          <cell r="AC208" t="str">
            <v>世羅</v>
          </cell>
          <cell r="AD208" t="str">
            <v>世羅</v>
          </cell>
          <cell r="AE208" t="str">
            <v>722-1111</v>
          </cell>
          <cell r="AF208" t="str">
            <v>世羅郡世羅町寺町961-2</v>
          </cell>
          <cell r="AG208" t="str">
            <v>0847-22-2323</v>
          </cell>
          <cell r="AH208" t="str">
            <v>0847-22-2324</v>
          </cell>
          <cell r="AK208" t="str">
            <v>世羅中学校</v>
          </cell>
        </row>
        <row r="209">
          <cell r="Z209">
            <v>6190</v>
          </cell>
          <cell r="AA209" t="str">
            <v>世羅西中</v>
          </cell>
          <cell r="AB209" t="str">
            <v>ｾﾗﾆｼ</v>
          </cell>
          <cell r="AC209" t="str">
            <v>世羅</v>
          </cell>
          <cell r="AD209" t="str">
            <v>世羅</v>
          </cell>
          <cell r="AE209" t="str">
            <v>729-6711</v>
          </cell>
          <cell r="AF209" t="str">
            <v>世羅郡世羅町黒川144-4</v>
          </cell>
          <cell r="AG209" t="str">
            <v>0847-37-1122</v>
          </cell>
          <cell r="AH209" t="str">
            <v>0847-37-1029</v>
          </cell>
          <cell r="AK209" t="str">
            <v>世羅西中学校</v>
          </cell>
        </row>
        <row r="210">
          <cell r="Z210">
            <v>6220</v>
          </cell>
          <cell r="AA210" t="str">
            <v>福山東中</v>
          </cell>
          <cell r="AB210" t="str">
            <v>ﾌｸﾔﾏﾋｶﾞｼ</v>
          </cell>
          <cell r="AC210" t="str">
            <v>福山東</v>
          </cell>
          <cell r="AD210" t="str">
            <v>福山</v>
          </cell>
          <cell r="AE210" t="str">
            <v>720-0032</v>
          </cell>
          <cell r="AF210" t="str">
            <v>福山市三吉町南2-10-2</v>
          </cell>
          <cell r="AG210" t="str">
            <v>084-923-1765</v>
          </cell>
          <cell r="AH210" t="str">
            <v>084-923-1762</v>
          </cell>
          <cell r="AK210" t="str">
            <v>福山東中学校</v>
          </cell>
        </row>
        <row r="211">
          <cell r="Z211">
            <v>6250</v>
          </cell>
          <cell r="AA211" t="str">
            <v>福山城北中</v>
          </cell>
          <cell r="AB211" t="str">
            <v>ﾌｸﾔﾏｼﾞｮｳﾎｸ</v>
          </cell>
          <cell r="AC211" t="str">
            <v>福山西</v>
          </cell>
          <cell r="AD211" t="str">
            <v>福山</v>
          </cell>
          <cell r="AE211" t="str">
            <v>720-0082</v>
          </cell>
          <cell r="AF211" t="str">
            <v>福山市木之庄町4-1-1</v>
          </cell>
          <cell r="AG211" t="str">
            <v>084-923-0668</v>
          </cell>
          <cell r="AH211" t="str">
            <v>084-923-0698</v>
          </cell>
          <cell r="AK211" t="str">
            <v>福山城北中学校</v>
          </cell>
        </row>
        <row r="212">
          <cell r="Z212">
            <v>6280</v>
          </cell>
          <cell r="AA212" t="str">
            <v>福山城南中</v>
          </cell>
          <cell r="AB212" t="str">
            <v>ﾌｸﾔﾏｼﾞｮｳﾅﾝ</v>
          </cell>
          <cell r="AC212" t="str">
            <v>福山東</v>
          </cell>
          <cell r="AD212" t="str">
            <v>福山</v>
          </cell>
          <cell r="AE212" t="str">
            <v>720-0814</v>
          </cell>
          <cell r="AF212" t="str">
            <v>福山市光南町3-4-1</v>
          </cell>
          <cell r="AG212" t="str">
            <v>084-922-1553</v>
          </cell>
          <cell r="AH212" t="str">
            <v>084-922-1554</v>
          </cell>
          <cell r="AK212" t="str">
            <v>福山城南中学校</v>
          </cell>
        </row>
        <row r="213">
          <cell r="Z213">
            <v>6310</v>
          </cell>
          <cell r="AA213" t="str">
            <v>鷹取中</v>
          </cell>
          <cell r="AB213" t="str">
            <v>ﾀｶﾄﾘ</v>
          </cell>
          <cell r="AC213" t="str">
            <v>福山西</v>
          </cell>
          <cell r="AD213" t="str">
            <v>福山</v>
          </cell>
          <cell r="AE213" t="str">
            <v>720-0831</v>
          </cell>
          <cell r="AF213" t="str">
            <v>福山市草戸町4-4-1</v>
          </cell>
          <cell r="AG213" t="str">
            <v>084-923-0603</v>
          </cell>
          <cell r="AH213" t="str">
            <v>084-923-0601</v>
          </cell>
          <cell r="AK213" t="str">
            <v>鷹取中学校</v>
          </cell>
        </row>
        <row r="214">
          <cell r="Z214">
            <v>6340</v>
          </cell>
          <cell r="AA214" t="str">
            <v>福山城東中</v>
          </cell>
          <cell r="AB214" t="str">
            <v>ﾌｸﾔﾏｼﾞｮｳﾄｳ</v>
          </cell>
          <cell r="AC214" t="str">
            <v>福山東</v>
          </cell>
          <cell r="AD214" t="str">
            <v>福山</v>
          </cell>
          <cell r="AE214" t="str">
            <v>721-0974</v>
          </cell>
          <cell r="AF214" t="str">
            <v>福山市東深津町3-17-33</v>
          </cell>
          <cell r="AG214" t="str">
            <v>084-923-1607</v>
          </cell>
          <cell r="AH214" t="str">
            <v>084-923-1671</v>
          </cell>
          <cell r="AK214" t="str">
            <v>福山城東中学校</v>
          </cell>
        </row>
        <row r="215">
          <cell r="Z215">
            <v>6370</v>
          </cell>
          <cell r="AA215" t="str">
            <v>幸千中</v>
          </cell>
          <cell r="AB215" t="str">
            <v>ｺｳｾﾝ</v>
          </cell>
          <cell r="AC215" t="str">
            <v>福山西</v>
          </cell>
          <cell r="AD215" t="str">
            <v>福山</v>
          </cell>
          <cell r="AE215" t="str">
            <v>720-0004</v>
          </cell>
          <cell r="AF215" t="str">
            <v>福山市御幸町中津原1270</v>
          </cell>
          <cell r="AG215" t="str">
            <v>084-955-0121</v>
          </cell>
          <cell r="AH215" t="str">
            <v>084-955-2492</v>
          </cell>
          <cell r="AK215" t="str">
            <v>幸千中学校</v>
          </cell>
        </row>
        <row r="216">
          <cell r="Z216">
            <v>6400</v>
          </cell>
          <cell r="AA216" t="str">
            <v>済美中</v>
          </cell>
          <cell r="AB216" t="str">
            <v>ｾｲﾋﾞ</v>
          </cell>
          <cell r="AC216" t="str">
            <v>福山西</v>
          </cell>
          <cell r="AD216" t="str">
            <v>福山</v>
          </cell>
          <cell r="AE216" t="str">
            <v>720-0843</v>
          </cell>
          <cell r="AF216" t="str">
            <v>福山市赤坂町赤坂267-2</v>
          </cell>
          <cell r="AG216" t="str">
            <v>084-951-1009</v>
          </cell>
          <cell r="AH216" t="str">
            <v>084-951-6928</v>
          </cell>
          <cell r="AK216" t="str">
            <v>済美中学校</v>
          </cell>
        </row>
        <row r="217">
          <cell r="Z217">
            <v>6430</v>
          </cell>
          <cell r="AA217" t="str">
            <v>向丘中</v>
          </cell>
          <cell r="AB217" t="str">
            <v>ﾑｶｲｶﾞｵｶ</v>
          </cell>
          <cell r="AC217" t="str">
            <v>福山西</v>
          </cell>
          <cell r="AD217" t="str">
            <v>福山</v>
          </cell>
          <cell r="AE217" t="str">
            <v>720-0833</v>
          </cell>
          <cell r="AF217" t="str">
            <v>福山市水呑向丘107</v>
          </cell>
          <cell r="AG217" t="str">
            <v>084-956-0056</v>
          </cell>
          <cell r="AH217" t="str">
            <v>084-956-0983</v>
          </cell>
          <cell r="AK217" t="str">
            <v>向丘中学校</v>
          </cell>
        </row>
        <row r="218">
          <cell r="Z218">
            <v>6460</v>
          </cell>
          <cell r="AA218" t="str">
            <v>鞆中</v>
          </cell>
          <cell r="AB218" t="str">
            <v>ﾄﾓ</v>
          </cell>
          <cell r="AC218" t="str">
            <v>福山西</v>
          </cell>
          <cell r="AD218" t="str">
            <v>福山</v>
          </cell>
          <cell r="AE218" t="str">
            <v>720-0202</v>
          </cell>
          <cell r="AF218" t="str">
            <v>福山市鞆町後地371-1</v>
          </cell>
          <cell r="AG218" t="str">
            <v>084-982-1717</v>
          </cell>
          <cell r="AH218" t="str">
            <v>084-982-1710</v>
          </cell>
          <cell r="AK218" t="str">
            <v>鞆中学校</v>
          </cell>
        </row>
        <row r="219">
          <cell r="Z219">
            <v>6490</v>
          </cell>
        </row>
        <row r="220">
          <cell r="Z220">
            <v>6520</v>
          </cell>
          <cell r="AA220" t="str">
            <v>鳳中</v>
          </cell>
          <cell r="AB220" t="str">
            <v>ｵｵﾄﾘ</v>
          </cell>
          <cell r="AC220" t="str">
            <v>福山東</v>
          </cell>
          <cell r="AD220" t="str">
            <v>福山</v>
          </cell>
          <cell r="AE220" t="str">
            <v>721-0915</v>
          </cell>
          <cell r="AF220" t="str">
            <v>福山市伊勢丘6-5-1</v>
          </cell>
          <cell r="AG220" t="str">
            <v>084-947-1022</v>
          </cell>
          <cell r="AH220" t="str">
            <v>084-947-9262</v>
          </cell>
          <cell r="AK220" t="str">
            <v>鳳中学校</v>
          </cell>
        </row>
        <row r="221">
          <cell r="Z221">
            <v>6550</v>
          </cell>
          <cell r="AA221" t="str">
            <v>培遠中</v>
          </cell>
          <cell r="AB221" t="str">
            <v>ﾊﾞｲｴﾝ</v>
          </cell>
          <cell r="AC221" t="str">
            <v>福山東</v>
          </cell>
          <cell r="AD221" t="str">
            <v>福山</v>
          </cell>
          <cell r="AE221" t="str">
            <v>721-0907</v>
          </cell>
          <cell r="AF221" t="str">
            <v>福山市春日町3-15-18</v>
          </cell>
          <cell r="AG221" t="str">
            <v>084-947-1103</v>
          </cell>
          <cell r="AH221" t="str">
            <v>084-947-9272</v>
          </cell>
          <cell r="AK221" t="str">
            <v>培遠中学校</v>
          </cell>
        </row>
        <row r="222">
          <cell r="Z222">
            <v>6580</v>
          </cell>
          <cell r="AA222" t="str">
            <v>大成館中</v>
          </cell>
          <cell r="AB222" t="str">
            <v>ﾀｲｾｲｶﾝ</v>
          </cell>
          <cell r="AC222" t="str">
            <v>福山西</v>
          </cell>
          <cell r="AD222" t="str">
            <v>福山</v>
          </cell>
          <cell r="AE222" t="str">
            <v>729-0112</v>
          </cell>
          <cell r="AF222" t="str">
            <v>福山市神村町4</v>
          </cell>
          <cell r="AG222" t="str">
            <v>084-934-1066</v>
          </cell>
          <cell r="AH222" t="str">
            <v>084-934-9523</v>
          </cell>
          <cell r="AK222" t="str">
            <v>大成館中学校</v>
          </cell>
        </row>
        <row r="223">
          <cell r="Z223">
            <v>6610</v>
          </cell>
          <cell r="AA223" t="str">
            <v>松永中</v>
          </cell>
          <cell r="AB223" t="str">
            <v>ﾏﾂﾅｶﾞ</v>
          </cell>
          <cell r="AC223" t="str">
            <v>福山西</v>
          </cell>
          <cell r="AD223" t="str">
            <v>福山</v>
          </cell>
          <cell r="AE223" t="str">
            <v>729-0104</v>
          </cell>
          <cell r="AF223" t="str">
            <v>福山市松永町2-24-16</v>
          </cell>
          <cell r="AG223" t="str">
            <v>084-934-3117</v>
          </cell>
          <cell r="AH223" t="str">
            <v>084-934-9531</v>
          </cell>
          <cell r="AK223" t="str">
            <v>松永中学校</v>
          </cell>
        </row>
        <row r="224">
          <cell r="Z224">
            <v>6640</v>
          </cell>
          <cell r="AA224" t="str">
            <v>精華中</v>
          </cell>
          <cell r="AB224" t="str">
            <v>ｾｲｶ</v>
          </cell>
          <cell r="AC224" t="str">
            <v>福山</v>
          </cell>
          <cell r="AD224" t="str">
            <v>福山</v>
          </cell>
          <cell r="AE224" t="str">
            <v>720-0541</v>
          </cell>
          <cell r="AF224" t="str">
            <v>福山市金江町金見1921</v>
          </cell>
          <cell r="AG224" t="str">
            <v>084-935-7253</v>
          </cell>
          <cell r="AH224" t="str">
            <v>084-935-9021</v>
          </cell>
          <cell r="AK224" t="str">
            <v>精華中学校</v>
          </cell>
        </row>
        <row r="225">
          <cell r="Z225">
            <v>6670</v>
          </cell>
          <cell r="AA225" t="str">
            <v>福山中央中</v>
          </cell>
          <cell r="AB225" t="str">
            <v>ﾌｸﾔﾏﾁｭｳｵｳ</v>
          </cell>
          <cell r="AC225" t="str">
            <v>福山東</v>
          </cell>
          <cell r="AD225" t="str">
            <v>福山</v>
          </cell>
          <cell r="AE225" t="str">
            <v>721-0975</v>
          </cell>
          <cell r="AF225" t="str">
            <v>福山市西深津町5-22-1</v>
          </cell>
          <cell r="AG225" t="str">
            <v>084-925-0036</v>
          </cell>
          <cell r="AH225" t="str">
            <v>084-925-0052</v>
          </cell>
          <cell r="AK225" t="str">
            <v>福山中央中学校</v>
          </cell>
        </row>
        <row r="226">
          <cell r="Z226">
            <v>6700</v>
          </cell>
          <cell r="AA226" t="str">
            <v>芦田中</v>
          </cell>
          <cell r="AB226" t="str">
            <v>ｱｼﾀﾞ</v>
          </cell>
          <cell r="AC226" t="str">
            <v>福山西</v>
          </cell>
          <cell r="AD226" t="str">
            <v>福山</v>
          </cell>
          <cell r="AE226" t="str">
            <v>720-1262</v>
          </cell>
          <cell r="AF226" t="str">
            <v>福山市芦田町下有地928</v>
          </cell>
          <cell r="AG226" t="str">
            <v>084-958-2031</v>
          </cell>
          <cell r="AH226" t="str">
            <v>084-958-4725</v>
          </cell>
          <cell r="AK226" t="str">
            <v>芦田中学校</v>
          </cell>
        </row>
        <row r="227">
          <cell r="Z227">
            <v>6730</v>
          </cell>
          <cell r="AA227" t="str">
            <v>山野中</v>
          </cell>
          <cell r="AB227" t="str">
            <v>ﾔﾏﾉ</v>
          </cell>
          <cell r="AC227" t="str">
            <v>福山</v>
          </cell>
          <cell r="AD227" t="str">
            <v>福山</v>
          </cell>
          <cell r="AE227" t="str">
            <v>720-2602</v>
          </cell>
          <cell r="AF227" t="str">
            <v>福山市山野町山野3766</v>
          </cell>
          <cell r="AG227" t="str">
            <v>084-974-2012</v>
          </cell>
          <cell r="AH227" t="str">
            <v>084-974-2613</v>
          </cell>
          <cell r="AK227" t="str">
            <v>山野中学校</v>
          </cell>
        </row>
        <row r="228">
          <cell r="Z228">
            <v>6760</v>
          </cell>
          <cell r="AA228" t="str">
            <v>広瀬学園中</v>
          </cell>
          <cell r="AB228" t="str">
            <v>ﾋﾛｾｶﾞｸｴﾝ</v>
          </cell>
          <cell r="AC228" t="str">
            <v>福山</v>
          </cell>
          <cell r="AD228" t="str">
            <v>福山</v>
          </cell>
          <cell r="AE228" t="str">
            <v>720-2411</v>
          </cell>
          <cell r="AF228" t="str">
            <v>福山市加茂町北山1064-1</v>
          </cell>
          <cell r="AG228" t="str">
            <v>084-972-2210</v>
          </cell>
          <cell r="AH228" t="str">
            <v>084-972-7094</v>
          </cell>
          <cell r="AK228" t="str">
            <v>広瀬学園中学校</v>
          </cell>
        </row>
        <row r="229">
          <cell r="Z229">
            <v>6790</v>
          </cell>
          <cell r="AA229" t="str">
            <v>加茂中</v>
          </cell>
          <cell r="AB229" t="str">
            <v>ｶﾓ</v>
          </cell>
          <cell r="AC229" t="str">
            <v>福山東</v>
          </cell>
          <cell r="AD229" t="str">
            <v>福山</v>
          </cell>
          <cell r="AE229" t="str">
            <v>720-2412</v>
          </cell>
          <cell r="AF229" t="str">
            <v>福山市加茂町下加茂1190</v>
          </cell>
          <cell r="AG229" t="str">
            <v>084-972-2065</v>
          </cell>
          <cell r="AH229" t="str">
            <v>084-972-7097</v>
          </cell>
          <cell r="AK229" t="str">
            <v>加茂中学校</v>
          </cell>
        </row>
        <row r="230">
          <cell r="Z230">
            <v>6820</v>
          </cell>
          <cell r="AA230" t="str">
            <v>駅家中</v>
          </cell>
          <cell r="AB230" t="str">
            <v>ｴｷﾔ</v>
          </cell>
          <cell r="AC230" t="str">
            <v>福山西</v>
          </cell>
          <cell r="AD230" t="str">
            <v>福山</v>
          </cell>
          <cell r="AE230" t="str">
            <v>720-2413</v>
          </cell>
          <cell r="AF230" t="str">
            <v>福山市駅家町法成寺250</v>
          </cell>
          <cell r="AG230" t="str">
            <v>084-976-2051</v>
          </cell>
          <cell r="AH230" t="str">
            <v>084-976-6347</v>
          </cell>
          <cell r="AK230" t="str">
            <v>駅家中学校</v>
          </cell>
        </row>
        <row r="231">
          <cell r="Z231">
            <v>6850</v>
          </cell>
          <cell r="AA231" t="str">
            <v>誠之中</v>
          </cell>
          <cell r="AB231" t="str">
            <v>ｾｲｼ</v>
          </cell>
          <cell r="AC231" t="str">
            <v>福山東</v>
          </cell>
          <cell r="AD231" t="str">
            <v>福山</v>
          </cell>
          <cell r="AE231" t="str">
            <v>721-0955</v>
          </cell>
          <cell r="AF231" t="str">
            <v>福山市新涯町6-14-1</v>
          </cell>
          <cell r="AG231" t="str">
            <v>084-953-0939</v>
          </cell>
          <cell r="AH231" t="str">
            <v>084-953-0982</v>
          </cell>
          <cell r="AK231" t="str">
            <v>誠之中学校</v>
          </cell>
        </row>
        <row r="232">
          <cell r="Z232">
            <v>6880</v>
          </cell>
          <cell r="AA232" t="str">
            <v>福山城西中</v>
          </cell>
          <cell r="AB232" t="str">
            <v>ﾌｸﾔﾏｼﾞｮｳｻｲ</v>
          </cell>
          <cell r="AC232" t="str">
            <v>福山西</v>
          </cell>
          <cell r="AD232" t="str">
            <v>福山</v>
          </cell>
          <cell r="AE232" t="str">
            <v>720-0092</v>
          </cell>
          <cell r="AF232" t="str">
            <v>福山市山手町3000</v>
          </cell>
          <cell r="AG232" t="str">
            <v>084-952-1257</v>
          </cell>
          <cell r="AH232" t="str">
            <v>084-952-2246</v>
          </cell>
          <cell r="AK232" t="str">
            <v>福山城西中学校</v>
          </cell>
        </row>
        <row r="233">
          <cell r="Z233">
            <v>6910</v>
          </cell>
          <cell r="AA233" t="str">
            <v>大門中</v>
          </cell>
          <cell r="AB233" t="str">
            <v>ﾀﾞｲﾓﾝ</v>
          </cell>
          <cell r="AC233" t="str">
            <v>福山東</v>
          </cell>
          <cell r="AD233" t="str">
            <v>福山</v>
          </cell>
          <cell r="AE233" t="str">
            <v>721-0929</v>
          </cell>
          <cell r="AF233" t="str">
            <v>福山市城興ヶ丘8-1</v>
          </cell>
          <cell r="AG233" t="str">
            <v>084-941-7221</v>
          </cell>
          <cell r="AH233" t="str">
            <v>084-941-7215</v>
          </cell>
          <cell r="AK233" t="str">
            <v>大門中学校</v>
          </cell>
        </row>
        <row r="234">
          <cell r="Z234">
            <v>6940</v>
          </cell>
          <cell r="AA234" t="str">
            <v>一ツ橋中</v>
          </cell>
          <cell r="AB234" t="str">
            <v>ﾋﾄﾂﾊﾞｼ</v>
          </cell>
          <cell r="AC234" t="str">
            <v>福山東</v>
          </cell>
          <cell r="AD234" t="str">
            <v>福山</v>
          </cell>
          <cell r="AE234" t="str">
            <v>721-0962</v>
          </cell>
          <cell r="AF234" t="str">
            <v>福山市東手城町1-4-1</v>
          </cell>
          <cell r="AG234" t="str">
            <v>084-941-7335</v>
          </cell>
          <cell r="AH234" t="str">
            <v>084-941-7365</v>
          </cell>
          <cell r="AK234" t="str">
            <v>一ツ橋中学校</v>
          </cell>
        </row>
        <row r="235">
          <cell r="Z235">
            <v>6970</v>
          </cell>
          <cell r="AA235" t="str">
            <v>東朋中</v>
          </cell>
          <cell r="AB235" t="str">
            <v>ﾄｳﾎｳ</v>
          </cell>
          <cell r="AC235" t="str">
            <v>福山東</v>
          </cell>
          <cell r="AD235" t="str">
            <v>福山</v>
          </cell>
          <cell r="AE235" t="str">
            <v>721-0913</v>
          </cell>
          <cell r="AF235" t="str">
            <v>福山市幕山台7-24-1</v>
          </cell>
          <cell r="AG235" t="str">
            <v>084-947-4005</v>
          </cell>
          <cell r="AH235" t="str">
            <v>084-947-9294</v>
          </cell>
          <cell r="AK235" t="str">
            <v>東朋中学校</v>
          </cell>
        </row>
        <row r="236">
          <cell r="Z236">
            <v>7000</v>
          </cell>
          <cell r="AA236" t="str">
            <v>駅家南中</v>
          </cell>
          <cell r="AB236" t="str">
            <v>ｴｷﾔﾐﾅﾐ</v>
          </cell>
          <cell r="AC236" t="str">
            <v>福山西</v>
          </cell>
          <cell r="AD236" t="str">
            <v>福山</v>
          </cell>
          <cell r="AE236" t="str">
            <v>720-1141</v>
          </cell>
          <cell r="AF236" t="str">
            <v>福山市駅家町江良247</v>
          </cell>
          <cell r="AG236" t="str">
            <v>084-976-0885</v>
          </cell>
          <cell r="AH236" t="str">
            <v>084-976-6374</v>
          </cell>
          <cell r="AK236" t="str">
            <v>駅家南中学校</v>
          </cell>
        </row>
        <row r="237">
          <cell r="Z237">
            <v>7030</v>
          </cell>
        </row>
        <row r="238">
          <cell r="Z238">
            <v>7060</v>
          </cell>
        </row>
        <row r="239">
          <cell r="Z239">
            <v>7090</v>
          </cell>
          <cell r="AA239" t="str">
            <v>新市中央中</v>
          </cell>
          <cell r="AB239" t="str">
            <v>ｼﾝｲﾁﾁｭｳｵｳ</v>
          </cell>
          <cell r="AC239" t="str">
            <v>福山西</v>
          </cell>
          <cell r="AD239" t="str">
            <v>福山</v>
          </cell>
          <cell r="AE239" t="str">
            <v>729-3103</v>
          </cell>
          <cell r="AF239" t="str">
            <v>福山市新市町新市1305</v>
          </cell>
          <cell r="AG239" t="str">
            <v>0847-52-5534</v>
          </cell>
          <cell r="AH239" t="str">
            <v>0847-52-5537</v>
          </cell>
          <cell r="AK239" t="str">
            <v>新市中央中学校</v>
          </cell>
        </row>
        <row r="240">
          <cell r="Z240">
            <v>7120</v>
          </cell>
          <cell r="AA240" t="str">
            <v>福山中</v>
          </cell>
          <cell r="AB240" t="str">
            <v>ﾌｸﾔﾏ</v>
          </cell>
          <cell r="AC240" t="str">
            <v>福山西</v>
          </cell>
          <cell r="AD240" t="str">
            <v>福山</v>
          </cell>
          <cell r="AE240" t="str">
            <v>720-0832</v>
          </cell>
          <cell r="AF240" t="str">
            <v>福山市赤坂町赤坂910</v>
          </cell>
          <cell r="AG240" t="str">
            <v>084-951-5978</v>
          </cell>
          <cell r="AH240" t="str">
            <v>084-951-6518</v>
          </cell>
          <cell r="AK240" t="str">
            <v>福山中学校</v>
          </cell>
        </row>
        <row r="241">
          <cell r="Z241">
            <v>7150</v>
          </cell>
          <cell r="AA241" t="str">
            <v>想青学園</v>
          </cell>
          <cell r="AB241" t="str">
            <v>ｿｾｲｶﾞｸｴﾝ</v>
          </cell>
          <cell r="AC241" t="str">
            <v>福山西</v>
          </cell>
          <cell r="AD241" t="str">
            <v>福山</v>
          </cell>
          <cell r="AE241" t="str">
            <v>720-0311</v>
          </cell>
          <cell r="AF241" t="str">
            <v>福山市沼隈町草深2058-2</v>
          </cell>
          <cell r="AG241" t="str">
            <v>084-987-0025</v>
          </cell>
          <cell r="AH241" t="str">
            <v>084-987-0025</v>
          </cell>
          <cell r="AK241" t="str">
            <v>想青学園</v>
          </cell>
        </row>
        <row r="242">
          <cell r="Z242">
            <v>7180</v>
          </cell>
          <cell r="AA242" t="str">
            <v>至誠中</v>
          </cell>
          <cell r="AB242" t="str">
            <v>ｼｾｲ</v>
          </cell>
          <cell r="AC242" t="str">
            <v>福山西</v>
          </cell>
          <cell r="AD242" t="str">
            <v>福山</v>
          </cell>
          <cell r="AE242" t="str">
            <v>720-0401</v>
          </cell>
          <cell r="AF242" t="str">
            <v>福山市沼隈町上山南484-2</v>
          </cell>
          <cell r="AG242" t="str">
            <v>084-988-0614</v>
          </cell>
          <cell r="AH242" t="str">
            <v>084-988-0614</v>
          </cell>
          <cell r="AK242" t="str">
            <v>至誠中学校</v>
          </cell>
        </row>
        <row r="243">
          <cell r="Z243">
            <v>7210</v>
          </cell>
          <cell r="AA243" t="str">
            <v>神辺中</v>
          </cell>
          <cell r="AB243" t="str">
            <v>ｶﾝﾅﾍﾞ</v>
          </cell>
          <cell r="AC243" t="str">
            <v>福山東</v>
          </cell>
          <cell r="AD243" t="str">
            <v>福山</v>
          </cell>
          <cell r="AE243" t="str">
            <v>720-2121</v>
          </cell>
          <cell r="AF243" t="str">
            <v>福山市神辺町湯野1313</v>
          </cell>
          <cell r="AG243" t="str">
            <v>084-962-0400</v>
          </cell>
          <cell r="AH243" t="str">
            <v>084-962-0339</v>
          </cell>
          <cell r="AK243" t="str">
            <v>神辺中学校</v>
          </cell>
        </row>
        <row r="244">
          <cell r="Z244">
            <v>7240</v>
          </cell>
          <cell r="AA244" t="str">
            <v>神辺東中</v>
          </cell>
          <cell r="AB244" t="str">
            <v>ｶﾝﾅﾍﾞﾋｶﾞｼ</v>
          </cell>
          <cell r="AC244" t="str">
            <v>福山東</v>
          </cell>
          <cell r="AD244" t="str">
            <v>福山</v>
          </cell>
          <cell r="AE244" t="str">
            <v>720-2115</v>
          </cell>
          <cell r="AF244" t="str">
            <v>福山市神辺町下竹田959-1</v>
          </cell>
          <cell r="AG244" t="str">
            <v>084-965-1001</v>
          </cell>
          <cell r="AH244" t="str">
            <v>084-965-1002</v>
          </cell>
          <cell r="AK244" t="str">
            <v>神辺東中学校</v>
          </cell>
        </row>
        <row r="245">
          <cell r="Z245">
            <v>7270</v>
          </cell>
          <cell r="AA245" t="str">
            <v>神辺西中</v>
          </cell>
          <cell r="AB245" t="str">
            <v>ｶﾝﾅﾍﾞﾆｼ</v>
          </cell>
          <cell r="AC245" t="str">
            <v>福山東</v>
          </cell>
          <cell r="AD245" t="str">
            <v>福山</v>
          </cell>
          <cell r="AE245" t="str">
            <v>720-2123</v>
          </cell>
          <cell r="AF245" t="str">
            <v>福山市神辺町川北1401-1</v>
          </cell>
          <cell r="AG245" t="str">
            <v>084-963-3400</v>
          </cell>
          <cell r="AH245" t="str">
            <v>084-963-3412</v>
          </cell>
          <cell r="AK245" t="str">
            <v>神辺西中学校</v>
          </cell>
        </row>
        <row r="246">
          <cell r="Z246">
            <v>7300</v>
          </cell>
          <cell r="AA246" t="str">
            <v>広大福山中</v>
          </cell>
          <cell r="AB246" t="str">
            <v>ﾋﾛﾀﾞｲﾌｸﾔﾏ</v>
          </cell>
          <cell r="AC246" t="str">
            <v>福山東</v>
          </cell>
          <cell r="AD246" t="str">
            <v>福山</v>
          </cell>
          <cell r="AE246" t="str">
            <v>721-8551</v>
          </cell>
          <cell r="AF246" t="str">
            <v>福山市春日町5-14-1</v>
          </cell>
          <cell r="AG246" t="str">
            <v>084-941-8350</v>
          </cell>
          <cell r="AH246" t="str">
            <v>084-941-8356</v>
          </cell>
          <cell r="AK246" t="str">
            <v>広大福山中学校</v>
          </cell>
        </row>
        <row r="247">
          <cell r="Z247">
            <v>7330</v>
          </cell>
          <cell r="AA247" t="str">
            <v>近大福山中</v>
          </cell>
          <cell r="AB247" t="str">
            <v>ｷﾝﾀﾞｲﾌｸﾔﾏ</v>
          </cell>
          <cell r="AC247" t="str">
            <v>福山西</v>
          </cell>
          <cell r="AD247" t="str">
            <v>福山</v>
          </cell>
          <cell r="AE247" t="str">
            <v>720-0835</v>
          </cell>
          <cell r="AF247" t="str">
            <v>福山市佐波町389</v>
          </cell>
          <cell r="AG247" t="str">
            <v>084-951-2695</v>
          </cell>
          <cell r="AH247" t="str">
            <v>084-951-3581</v>
          </cell>
          <cell r="AK247" t="str">
            <v>近大福山中学校</v>
          </cell>
        </row>
        <row r="248">
          <cell r="Z248">
            <v>7360</v>
          </cell>
          <cell r="AA248" t="str">
            <v>福山暁の星女中</v>
          </cell>
          <cell r="AB248" t="str">
            <v>ﾌｸﾔﾏｱｹﾉﾎｼｼﾞｮｼ</v>
          </cell>
          <cell r="AC248" t="str">
            <v>福山東</v>
          </cell>
          <cell r="AD248" t="str">
            <v>福山</v>
          </cell>
          <cell r="AE248" t="str">
            <v>721-8545</v>
          </cell>
          <cell r="AF248" t="str">
            <v>福山市西深津町3-4-1</v>
          </cell>
          <cell r="AG248" t="str">
            <v>084-922-1682</v>
          </cell>
          <cell r="AH248" t="str">
            <v>084-925-1533</v>
          </cell>
          <cell r="AK248" t="str">
            <v>福山暁の星女中学校</v>
          </cell>
        </row>
        <row r="249">
          <cell r="Z249">
            <v>7390</v>
          </cell>
          <cell r="AA249" t="str">
            <v>盈進中</v>
          </cell>
          <cell r="AB249" t="str">
            <v>ｴｲｼﾝ</v>
          </cell>
          <cell r="AC249" t="str">
            <v>福山東</v>
          </cell>
          <cell r="AD249" t="str">
            <v>福山</v>
          </cell>
          <cell r="AE249" t="str">
            <v>720-8504</v>
          </cell>
          <cell r="AF249" t="str">
            <v>福山市千田町千田487-4</v>
          </cell>
          <cell r="AG249" t="str">
            <v>084-955-2333</v>
          </cell>
          <cell r="AH249" t="str">
            <v>084-955-4423</v>
          </cell>
          <cell r="AK249" t="str">
            <v>盈進中学校</v>
          </cell>
        </row>
        <row r="250">
          <cell r="Z250">
            <v>7420</v>
          </cell>
          <cell r="AA250" t="str">
            <v>銀河学院中</v>
          </cell>
          <cell r="AB250" t="str">
            <v>ｷﾞﾝｶﾞｶﾞｸｲﾝ</v>
          </cell>
          <cell r="AC250" t="str">
            <v>福山東</v>
          </cell>
          <cell r="AD250" t="str">
            <v>福山</v>
          </cell>
          <cell r="AE250" t="str">
            <v>721-0921</v>
          </cell>
          <cell r="AF250" t="str">
            <v>福山市大門町大門119-8</v>
          </cell>
          <cell r="AG250" t="str">
            <v>084-941-9292</v>
          </cell>
          <cell r="AH250" t="str">
            <v>084-941-7142</v>
          </cell>
          <cell r="AK250" t="str">
            <v>銀河学院中学校</v>
          </cell>
        </row>
        <row r="251">
          <cell r="Z251">
            <v>7450</v>
          </cell>
          <cell r="AA251" t="str">
            <v>英数学館中</v>
          </cell>
          <cell r="AB251" t="str">
            <v>ｴｲｽｳｶﾞｯｶﾝ</v>
          </cell>
          <cell r="AC251" t="str">
            <v>福山東</v>
          </cell>
          <cell r="AD251" t="str">
            <v>福山</v>
          </cell>
          <cell r="AE251" t="str">
            <v>721-0942</v>
          </cell>
          <cell r="AF251" t="str">
            <v>福山市引野町980-1</v>
          </cell>
          <cell r="AG251" t="str">
            <v>084-941-4116</v>
          </cell>
          <cell r="AH251" t="str">
            <v>084-941-4118</v>
          </cell>
          <cell r="AK251" t="str">
            <v>英数学館中学校</v>
          </cell>
        </row>
        <row r="252">
          <cell r="Z252">
            <v>7480</v>
          </cell>
          <cell r="AA252" t="str">
            <v>府中第一中</v>
          </cell>
          <cell r="AB252" t="str">
            <v>ﾌﾁｭｳﾀﾞｲｲﾁ</v>
          </cell>
          <cell r="AC252" t="str">
            <v>府中</v>
          </cell>
          <cell r="AD252" t="str">
            <v>府中</v>
          </cell>
          <cell r="AE252" t="str">
            <v>726-0022</v>
          </cell>
          <cell r="AF252" t="str">
            <v>府中市用土町463</v>
          </cell>
          <cell r="AG252" t="str">
            <v>0847-41-2394</v>
          </cell>
          <cell r="AH252" t="str">
            <v>0847-41-2364</v>
          </cell>
          <cell r="AK252" t="str">
            <v>府中第一中学校</v>
          </cell>
        </row>
        <row r="253">
          <cell r="Z253">
            <v>7510</v>
          </cell>
          <cell r="AA253" t="str">
            <v>府中学園</v>
          </cell>
          <cell r="AB253" t="str">
            <v>ﾌﾁｭｳｶﾞｸｴﾝ</v>
          </cell>
          <cell r="AC253" t="str">
            <v>府中</v>
          </cell>
          <cell r="AD253" t="str">
            <v>府中</v>
          </cell>
          <cell r="AE253" t="str">
            <v>726-0003</v>
          </cell>
          <cell r="AF253" t="str">
            <v>府中市元町576-1</v>
          </cell>
          <cell r="AG253" t="str">
            <v>0847-41-2131</v>
          </cell>
          <cell r="AH253" t="str">
            <v>0847-41-2374</v>
          </cell>
          <cell r="AK253" t="str">
            <v>府中学園</v>
          </cell>
        </row>
        <row r="254">
          <cell r="Z254">
            <v>7540</v>
          </cell>
          <cell r="AA254" t="str">
            <v>府中明郷学園</v>
          </cell>
          <cell r="AB254" t="str">
            <v>ﾌﾁｭｳﾒｲｷｮｳｶﾞｸｴﾝ</v>
          </cell>
          <cell r="AC254" t="str">
            <v>府中</v>
          </cell>
          <cell r="AD254" t="str">
            <v>府中</v>
          </cell>
          <cell r="AE254" t="str">
            <v>726-0027</v>
          </cell>
          <cell r="AF254" t="str">
            <v>府中市篠根町656</v>
          </cell>
          <cell r="AG254" t="str">
            <v>0847-41-2759</v>
          </cell>
          <cell r="AH254" t="str">
            <v>0847-41-2379</v>
          </cell>
          <cell r="AK254" t="str">
            <v>府中明郷学園</v>
          </cell>
        </row>
        <row r="255">
          <cell r="Z255">
            <v>7570</v>
          </cell>
          <cell r="AA255" t="str">
            <v>上下中</v>
          </cell>
          <cell r="AB255" t="str">
            <v>ｼﾞｮｳｹﾞ</v>
          </cell>
          <cell r="AC255" t="str">
            <v>府中</v>
          </cell>
          <cell r="AD255" t="str">
            <v>府中</v>
          </cell>
          <cell r="AE255" t="str">
            <v>729-3431</v>
          </cell>
          <cell r="AF255" t="str">
            <v>府中市上下町上下915</v>
          </cell>
          <cell r="AG255" t="str">
            <v>0847-62-2161</v>
          </cell>
          <cell r="AH255" t="str">
            <v>0847-62-2160</v>
          </cell>
          <cell r="AK255" t="str">
            <v>上下中学校</v>
          </cell>
        </row>
        <row r="256">
          <cell r="Z256">
            <v>7600</v>
          </cell>
          <cell r="AA256" t="str">
            <v>神石三和中</v>
          </cell>
          <cell r="AB256" t="str">
            <v>ｼﾞﾝｾｷｻﾝﾜ</v>
          </cell>
          <cell r="AC256" t="str">
            <v>神石</v>
          </cell>
          <cell r="AD256" t="str">
            <v>神石</v>
          </cell>
          <cell r="AE256" t="str">
            <v>720-1522</v>
          </cell>
          <cell r="AF256" t="str">
            <v>神石郡神石高原町小畠1370</v>
          </cell>
          <cell r="AG256" t="str">
            <v>0847-85-4511</v>
          </cell>
          <cell r="AH256" t="str">
            <v>0847-85-4512</v>
          </cell>
          <cell r="AK256" t="str">
            <v>神石三和中学校</v>
          </cell>
        </row>
        <row r="257">
          <cell r="Z257">
            <v>7630</v>
          </cell>
          <cell r="AA257" t="str">
            <v>神石高原中</v>
          </cell>
          <cell r="AB257" t="str">
            <v>ｼﾞﾝｾｷｺｳｹﾞﾝ</v>
          </cell>
          <cell r="AC257" t="str">
            <v>神石</v>
          </cell>
          <cell r="AD257" t="str">
            <v>神石</v>
          </cell>
          <cell r="AE257" t="str">
            <v>729-3515</v>
          </cell>
          <cell r="AF257" t="str">
            <v>神石郡神石高原町油木甲6836-1</v>
          </cell>
          <cell r="AG257" t="str">
            <v>0847-89-0003</v>
          </cell>
          <cell r="AH257" t="str">
            <v>0847-89-0004</v>
          </cell>
          <cell r="AK257" t="str">
            <v>神石高原中学校</v>
          </cell>
        </row>
        <row r="258">
          <cell r="Z258">
            <v>7720</v>
          </cell>
          <cell r="AA258" t="str">
            <v>三次三和中</v>
          </cell>
          <cell r="AB258" t="str">
            <v>ﾐﾖｼﾐﾜ</v>
          </cell>
          <cell r="AC258" t="str">
            <v>三次</v>
          </cell>
          <cell r="AD258" t="str">
            <v>三次</v>
          </cell>
          <cell r="AE258" t="str">
            <v>729-6615</v>
          </cell>
          <cell r="AF258" t="str">
            <v>三次市三和町上板木55</v>
          </cell>
          <cell r="AG258" t="str">
            <v>0824-52-3131</v>
          </cell>
          <cell r="AH258" t="str">
            <v>0824-52-3132</v>
          </cell>
          <cell r="AK258" t="str">
            <v>三次三和中学校</v>
          </cell>
        </row>
        <row r="259">
          <cell r="Z259">
            <v>7750</v>
          </cell>
          <cell r="AA259" t="str">
            <v>君田中</v>
          </cell>
          <cell r="AB259" t="str">
            <v>ｷﾐﾀ</v>
          </cell>
          <cell r="AC259" t="str">
            <v>三次</v>
          </cell>
          <cell r="AD259" t="str">
            <v>三次</v>
          </cell>
          <cell r="AE259" t="str">
            <v>728-0401</v>
          </cell>
          <cell r="AF259" t="str">
            <v>三次市君田町東入君10361-2</v>
          </cell>
          <cell r="AG259" t="str">
            <v>0824-53-2008</v>
          </cell>
          <cell r="AH259" t="str">
            <v>0824-53-2175</v>
          </cell>
          <cell r="AK259" t="str">
            <v>君田中学校</v>
          </cell>
        </row>
        <row r="260">
          <cell r="Z260">
            <v>7780</v>
          </cell>
          <cell r="AA260" t="str">
            <v>布野中</v>
          </cell>
          <cell r="AB260" t="str">
            <v>ﾌﾉ</v>
          </cell>
          <cell r="AC260" t="str">
            <v>三次</v>
          </cell>
          <cell r="AD260" t="str">
            <v>三次</v>
          </cell>
          <cell r="AE260" t="str">
            <v>728-0201</v>
          </cell>
          <cell r="AF260" t="str">
            <v>三次市布野町上布野1895-1</v>
          </cell>
          <cell r="AG260" t="str">
            <v>0824-54-2020</v>
          </cell>
          <cell r="AH260" t="str">
            <v>0824-54-7030</v>
          </cell>
          <cell r="AK260" t="str">
            <v>布野中学校</v>
          </cell>
        </row>
        <row r="261">
          <cell r="Z261">
            <v>7810</v>
          </cell>
          <cell r="AA261" t="str">
            <v>作木中</v>
          </cell>
          <cell r="AB261" t="str">
            <v>ｻｸｷﾞ</v>
          </cell>
          <cell r="AC261" t="str">
            <v>三次</v>
          </cell>
          <cell r="AD261" t="str">
            <v>三次</v>
          </cell>
          <cell r="AE261" t="str">
            <v>728-0124</v>
          </cell>
          <cell r="AF261" t="str">
            <v>三次市作木町下作木739-1</v>
          </cell>
          <cell r="AG261" t="str">
            <v>0824-55-2106</v>
          </cell>
          <cell r="AH261" t="str">
            <v>0824-55-2107</v>
          </cell>
          <cell r="AK261" t="str">
            <v>作木中学校</v>
          </cell>
        </row>
        <row r="262">
          <cell r="Z262">
            <v>7840</v>
          </cell>
          <cell r="AA262" t="str">
            <v>三良坂中</v>
          </cell>
          <cell r="AB262" t="str">
            <v>ﾐﾗｻｶ</v>
          </cell>
          <cell r="AC262" t="str">
            <v>三次</v>
          </cell>
          <cell r="AD262" t="str">
            <v>三次</v>
          </cell>
          <cell r="AE262" t="str">
            <v>729-4303</v>
          </cell>
          <cell r="AF262" t="str">
            <v>三次市三良坂町三良坂2772</v>
          </cell>
          <cell r="AG262" t="str">
            <v>0824-44-2018</v>
          </cell>
          <cell r="AH262" t="str">
            <v>0824-44-3646</v>
          </cell>
          <cell r="AK262" t="str">
            <v>三良坂中学校</v>
          </cell>
        </row>
        <row r="263">
          <cell r="Z263">
            <v>7870</v>
          </cell>
          <cell r="AA263" t="str">
            <v>吉舎中</v>
          </cell>
          <cell r="AB263" t="str">
            <v>ｷｻ</v>
          </cell>
          <cell r="AC263" t="str">
            <v>三次</v>
          </cell>
          <cell r="AD263" t="str">
            <v>三次</v>
          </cell>
          <cell r="AE263" t="str">
            <v>729-4211</v>
          </cell>
          <cell r="AF263" t="str">
            <v>三次市吉舎町吉舎783</v>
          </cell>
          <cell r="AG263" t="str">
            <v>0824-43-2115</v>
          </cell>
          <cell r="AH263" t="str">
            <v>0824-43-2160</v>
          </cell>
          <cell r="AK263" t="str">
            <v>吉舎中学校</v>
          </cell>
        </row>
        <row r="264">
          <cell r="Z264">
            <v>7900</v>
          </cell>
          <cell r="AA264" t="str">
            <v>三次中</v>
          </cell>
          <cell r="AB264" t="str">
            <v>ﾐﾖｼ</v>
          </cell>
          <cell r="AC264" t="str">
            <v>三次</v>
          </cell>
          <cell r="AD264" t="str">
            <v>三次</v>
          </cell>
          <cell r="AE264" t="str">
            <v>728-0021</v>
          </cell>
          <cell r="AF264" t="str">
            <v>三次市三次町1731</v>
          </cell>
          <cell r="AG264" t="str">
            <v>0824-62-2896</v>
          </cell>
          <cell r="AH264" t="str">
            <v>0824-63-1417</v>
          </cell>
          <cell r="AK264" t="str">
            <v>三次中学校</v>
          </cell>
        </row>
        <row r="265">
          <cell r="Z265">
            <v>7930</v>
          </cell>
          <cell r="AA265" t="str">
            <v>十日市中</v>
          </cell>
          <cell r="AB265" t="str">
            <v>ﾄｳｶｲﾁ</v>
          </cell>
          <cell r="AC265" t="str">
            <v>三次</v>
          </cell>
          <cell r="AD265" t="str">
            <v>三次</v>
          </cell>
          <cell r="AE265" t="str">
            <v>728-0012</v>
          </cell>
          <cell r="AF265" t="str">
            <v>三次市十日市中4-2-2</v>
          </cell>
          <cell r="AG265" t="str">
            <v>0824-62-2856</v>
          </cell>
          <cell r="AH265" t="str">
            <v>0824-63-8155</v>
          </cell>
          <cell r="AK265" t="str">
            <v>十日市中学校</v>
          </cell>
        </row>
        <row r="266">
          <cell r="Z266">
            <v>7960</v>
          </cell>
          <cell r="AA266" t="str">
            <v>八次中</v>
          </cell>
          <cell r="AB266" t="str">
            <v>ﾔﾂｷﾞ</v>
          </cell>
          <cell r="AC266" t="str">
            <v>三次</v>
          </cell>
          <cell r="AD266" t="str">
            <v>三次</v>
          </cell>
          <cell r="AE266" t="str">
            <v>728-0006</v>
          </cell>
          <cell r="AF266" t="str">
            <v>三次市畠敷町1860</v>
          </cell>
          <cell r="AG266" t="str">
            <v>0824-62-5770</v>
          </cell>
          <cell r="AH266" t="str">
            <v>0824-62-5769</v>
          </cell>
          <cell r="AK266" t="str">
            <v>八次中学校</v>
          </cell>
        </row>
        <row r="267">
          <cell r="Z267">
            <v>7990</v>
          </cell>
          <cell r="AA267" t="str">
            <v>塩町中</v>
          </cell>
          <cell r="AB267" t="str">
            <v>ｼｵﾏﾁ</v>
          </cell>
          <cell r="AC267" t="str">
            <v>三次</v>
          </cell>
          <cell r="AD267" t="str">
            <v>三次</v>
          </cell>
          <cell r="AE267" t="str">
            <v>729-6211</v>
          </cell>
          <cell r="AF267" t="str">
            <v>三次市大田幸町541</v>
          </cell>
          <cell r="AG267" t="str">
            <v>0824-66-1008</v>
          </cell>
          <cell r="AH267" t="str">
            <v>0824-65-3102</v>
          </cell>
          <cell r="AK267" t="str">
            <v>塩町中学校</v>
          </cell>
        </row>
        <row r="268">
          <cell r="Z268">
            <v>8020</v>
          </cell>
          <cell r="AA268" t="str">
            <v>川地中</v>
          </cell>
          <cell r="AB268" t="str">
            <v>ｶﾜｼﾞ</v>
          </cell>
          <cell r="AC268" t="str">
            <v>三次</v>
          </cell>
          <cell r="AD268" t="str">
            <v>三次</v>
          </cell>
          <cell r="AE268" t="str">
            <v>729-6333</v>
          </cell>
          <cell r="AF268" t="str">
            <v>三次市下川立町475-8</v>
          </cell>
          <cell r="AG268" t="str">
            <v>0824-68-2015</v>
          </cell>
          <cell r="AH268" t="str">
            <v>0824-65-4032</v>
          </cell>
          <cell r="AK268" t="str">
            <v>川地中学校</v>
          </cell>
        </row>
        <row r="269">
          <cell r="Z269">
            <v>8050</v>
          </cell>
          <cell r="AA269" t="str">
            <v>甲奴中</v>
          </cell>
          <cell r="AB269" t="str">
            <v>ｺｳﾇ</v>
          </cell>
          <cell r="AC269" t="str">
            <v>三次</v>
          </cell>
          <cell r="AD269" t="str">
            <v>三次</v>
          </cell>
          <cell r="AE269" t="str">
            <v>729-4105</v>
          </cell>
          <cell r="AF269" t="str">
            <v>三次市甲奴町梶田38</v>
          </cell>
          <cell r="AG269" t="str">
            <v>0847-67-2200</v>
          </cell>
          <cell r="AH269" t="str">
            <v>0847-67-2293</v>
          </cell>
          <cell r="AK269" t="str">
            <v>甲奴中学校</v>
          </cell>
        </row>
        <row r="270">
          <cell r="Z270">
            <v>8080</v>
          </cell>
          <cell r="AA270" t="str">
            <v>庄原中</v>
          </cell>
          <cell r="AB270" t="str">
            <v>ｼｮｳﾊﾞﾗ</v>
          </cell>
          <cell r="AC270" t="str">
            <v>庄原</v>
          </cell>
          <cell r="AD270" t="str">
            <v>庄原</v>
          </cell>
          <cell r="AE270" t="str">
            <v>727-0011</v>
          </cell>
          <cell r="AF270" t="str">
            <v>庄原市東本町1-26-1</v>
          </cell>
          <cell r="AG270" t="str">
            <v>0824-72-2195</v>
          </cell>
          <cell r="AH270" t="str">
            <v>0824-72-2197</v>
          </cell>
          <cell r="AK270" t="str">
            <v>庄原中学校</v>
          </cell>
        </row>
        <row r="271">
          <cell r="Z271">
            <v>8110</v>
          </cell>
          <cell r="AA271" t="str">
            <v>西城中</v>
          </cell>
          <cell r="AB271" t="str">
            <v>ｻｲｼﾞｮｳ</v>
          </cell>
          <cell r="AC271" t="str">
            <v>庄原</v>
          </cell>
          <cell r="AD271" t="str">
            <v>庄原</v>
          </cell>
          <cell r="AE271" t="str">
            <v>729-5742</v>
          </cell>
          <cell r="AF271" t="str">
            <v>庄原市西城町中野622-4</v>
          </cell>
          <cell r="AG271" t="str">
            <v>0824-82-2911</v>
          </cell>
          <cell r="AH271" t="str">
            <v>0824-82-2922</v>
          </cell>
          <cell r="AK271" t="str">
            <v>西城中学校</v>
          </cell>
        </row>
        <row r="272">
          <cell r="Z272">
            <v>8140</v>
          </cell>
          <cell r="AA272" t="str">
            <v>東城中</v>
          </cell>
          <cell r="AB272" t="str">
            <v>ﾄｳｼﾞｮｳ</v>
          </cell>
          <cell r="AC272" t="str">
            <v>庄原</v>
          </cell>
          <cell r="AD272" t="str">
            <v>庄原</v>
          </cell>
          <cell r="AE272" t="str">
            <v>729-5152</v>
          </cell>
          <cell r="AF272" t="str">
            <v>庄原市東城町川東5227</v>
          </cell>
          <cell r="AG272" t="str">
            <v>08477-2-0337</v>
          </cell>
          <cell r="AH272" t="str">
            <v>08477-2-1468</v>
          </cell>
          <cell r="AK272" t="str">
            <v>東城中学校</v>
          </cell>
        </row>
        <row r="273">
          <cell r="Z273">
            <v>8170</v>
          </cell>
          <cell r="AA273" t="str">
            <v>口和中</v>
          </cell>
          <cell r="AB273" t="str">
            <v>ｸﾁﾜ</v>
          </cell>
          <cell r="AC273" t="str">
            <v>庄原</v>
          </cell>
          <cell r="AD273" t="str">
            <v>庄原</v>
          </cell>
          <cell r="AE273" t="str">
            <v>728-0502</v>
          </cell>
          <cell r="AF273" t="str">
            <v>庄原市口和町向泉527-1</v>
          </cell>
          <cell r="AG273" t="str">
            <v>0824-87-2301</v>
          </cell>
          <cell r="AH273" t="str">
            <v>0824-87-2302</v>
          </cell>
          <cell r="AK273" t="str">
            <v>口和中学校</v>
          </cell>
        </row>
        <row r="274">
          <cell r="Z274">
            <v>8200</v>
          </cell>
          <cell r="AA274" t="str">
            <v>高野中</v>
          </cell>
          <cell r="AB274" t="str">
            <v>ﾀｶﾉ</v>
          </cell>
          <cell r="AC274" t="str">
            <v>庄原</v>
          </cell>
          <cell r="AD274" t="str">
            <v>庄原</v>
          </cell>
          <cell r="AE274" t="str">
            <v>727-0402</v>
          </cell>
          <cell r="AF274" t="str">
            <v>庄原市高野町新市1314-1</v>
          </cell>
          <cell r="AG274" t="str">
            <v>0824-86-2221</v>
          </cell>
          <cell r="AH274" t="str">
            <v>0824-86-2248</v>
          </cell>
          <cell r="AK274" t="str">
            <v>高野中学校</v>
          </cell>
        </row>
        <row r="275">
          <cell r="Z275">
            <v>8230</v>
          </cell>
          <cell r="AA275" t="str">
            <v>比和中</v>
          </cell>
          <cell r="AB275" t="str">
            <v>ﾋﾜ</v>
          </cell>
          <cell r="AC275" t="str">
            <v>庄原</v>
          </cell>
          <cell r="AD275" t="str">
            <v>庄原</v>
          </cell>
          <cell r="AE275" t="str">
            <v>727-0301</v>
          </cell>
          <cell r="AF275" t="str">
            <v>庄原市比和町比和1052</v>
          </cell>
          <cell r="AG275" t="str">
            <v>0824-85-2110</v>
          </cell>
          <cell r="AH275" t="str">
            <v>0824-85-2140</v>
          </cell>
          <cell r="AK275" t="str">
            <v>比和中学校</v>
          </cell>
        </row>
        <row r="276">
          <cell r="Z276">
            <v>8260</v>
          </cell>
          <cell r="AA276" t="str">
            <v>総領中</v>
          </cell>
          <cell r="AB276" t="str">
            <v>ｿｳﾘｮｳ</v>
          </cell>
          <cell r="AC276" t="str">
            <v>庄原</v>
          </cell>
          <cell r="AD276" t="str">
            <v>庄原</v>
          </cell>
          <cell r="AE276" t="str">
            <v>729-3721</v>
          </cell>
          <cell r="AF276" t="str">
            <v>庄原市総領町稲草2125</v>
          </cell>
          <cell r="AG276" t="str">
            <v>0824-88-2035</v>
          </cell>
          <cell r="AH276" t="str">
            <v>0824-88-2831</v>
          </cell>
          <cell r="AK276" t="str">
            <v>総領中学校</v>
          </cell>
        </row>
        <row r="277">
          <cell r="Z277">
            <v>8290</v>
          </cell>
          <cell r="AA277" t="str">
            <v>広島叡智学園</v>
          </cell>
          <cell r="AB277" t="str">
            <v>ﾋﾛｼﾏｴｲﾁｶﾞｸｴﾝ</v>
          </cell>
          <cell r="AC277" t="str">
            <v>豊田・竹原</v>
          </cell>
          <cell r="AD277" t="str">
            <v>豊田・竹原</v>
          </cell>
          <cell r="AE277" t="str">
            <v>725-0200</v>
          </cell>
          <cell r="AF277" t="str">
            <v>豊田郡大崎上島町大串3137-2</v>
          </cell>
          <cell r="AG277" t="str">
            <v>0846-67-5581</v>
          </cell>
          <cell r="AK277" t="str">
            <v>広島叡智学園</v>
          </cell>
        </row>
        <row r="278">
          <cell r="Z278">
            <v>8320</v>
          </cell>
          <cell r="AA278" t="str">
            <v>県立三次中</v>
          </cell>
          <cell r="AB278" t="str">
            <v>ｹﾝﾘﾂﾐﾖｼ</v>
          </cell>
          <cell r="AC278" t="str">
            <v>三次</v>
          </cell>
          <cell r="AD278" t="str">
            <v>三次</v>
          </cell>
          <cell r="AE278" t="str">
            <v>728-0017</v>
          </cell>
          <cell r="AF278" t="str">
            <v>三次市南畑敷町155</v>
          </cell>
          <cell r="AG278" t="str">
            <v>0824-63-4104</v>
          </cell>
          <cell r="AH278" t="str">
            <v>0824-62-0353</v>
          </cell>
          <cell r="AK278" t="str">
            <v>県立三次中学校</v>
          </cell>
        </row>
        <row r="279">
          <cell r="Z279">
            <v>8350</v>
          </cell>
          <cell r="AA279" t="str">
            <v>広島国際学院中</v>
          </cell>
          <cell r="AB279" t="str">
            <v>ﾋﾛｼﾏｺｸｻｲｶﾞｸｲﾝ</v>
          </cell>
          <cell r="AC279" t="str">
            <v>安芸</v>
          </cell>
          <cell r="AD279" t="str">
            <v>安芸</v>
          </cell>
          <cell r="AE279" t="str">
            <v>736-0003</v>
          </cell>
          <cell r="AF279" t="str">
            <v>安芸郡海田町曽田1-5</v>
          </cell>
          <cell r="AG279" t="str">
            <v>082-823-3401</v>
          </cell>
          <cell r="AH279" t="str">
            <v>082-822-7197</v>
          </cell>
          <cell r="AK279" t="str">
            <v>広島国際学院中学校</v>
          </cell>
        </row>
        <row r="280">
          <cell r="Z280">
            <v>8380</v>
          </cell>
        </row>
        <row r="281">
          <cell r="Z281">
            <v>8410</v>
          </cell>
        </row>
        <row r="282">
          <cell r="Z282">
            <v>8440</v>
          </cell>
        </row>
      </sheetData>
      <sheetData sheetId="3">
        <row r="1">
          <cell r="X1">
            <v>69</v>
          </cell>
        </row>
        <row r="8">
          <cell r="S8" t="str">
            <v>連番</v>
          </cell>
          <cell r="T8" t="str">
            <v>資格</v>
          </cell>
          <cell r="U8" t="str">
            <v>性別</v>
          </cell>
          <cell r="V8" t="str">
            <v>№</v>
          </cell>
          <cell r="W8" t="str">
            <v>名前</v>
          </cell>
          <cell r="X8" t="str">
            <v>ﾌﾘｶﾞﾅ</v>
          </cell>
          <cell r="Y8" t="str">
            <v>学年</v>
          </cell>
          <cell r="Z8" t="str">
            <v>出場種目</v>
          </cell>
          <cell r="AA8" t="str">
            <v>出場記録</v>
          </cell>
          <cell r="AB8" t="str">
            <v>所属</v>
          </cell>
        </row>
        <row r="9">
          <cell r="S9" t="str">
            <v/>
          </cell>
          <cell r="T9" t="str">
            <v/>
          </cell>
          <cell r="U9">
            <v>1</v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>　　・　　</v>
          </cell>
          <cell r="AC9" t="str">
            <v>1種目</v>
          </cell>
        </row>
        <row r="10">
          <cell r="S10" t="str">
            <v/>
          </cell>
          <cell r="T10" t="str">
            <v/>
          </cell>
          <cell r="U10">
            <v>1</v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>　　・　　</v>
          </cell>
          <cell r="AC10" t="str">
            <v>1種目</v>
          </cell>
        </row>
        <row r="11">
          <cell r="S11" t="str">
            <v/>
          </cell>
          <cell r="T11" t="str">
            <v/>
          </cell>
          <cell r="U11">
            <v>1</v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>　　・　　</v>
          </cell>
          <cell r="AC11" t="str">
            <v>1種目</v>
          </cell>
        </row>
        <row r="12">
          <cell r="S12" t="str">
            <v/>
          </cell>
          <cell r="T12" t="str">
            <v/>
          </cell>
          <cell r="U12">
            <v>1</v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>　　・　　</v>
          </cell>
          <cell r="AC12" t="str">
            <v>1種目</v>
          </cell>
        </row>
        <row r="13">
          <cell r="S13" t="str">
            <v/>
          </cell>
          <cell r="T13" t="str">
            <v/>
          </cell>
          <cell r="U13">
            <v>1</v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>　　・　　</v>
          </cell>
          <cell r="AC13" t="str">
            <v>1種目</v>
          </cell>
        </row>
        <row r="14">
          <cell r="S14" t="str">
            <v/>
          </cell>
          <cell r="T14" t="str">
            <v/>
          </cell>
          <cell r="U14">
            <v>1</v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>　　・　　</v>
          </cell>
          <cell r="AC14" t="str">
            <v>1種目</v>
          </cell>
        </row>
        <row r="15">
          <cell r="S15" t="str">
            <v/>
          </cell>
          <cell r="T15" t="str">
            <v/>
          </cell>
          <cell r="U15">
            <v>1</v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>　　・　　</v>
          </cell>
          <cell r="AC15" t="str">
            <v>1種目</v>
          </cell>
        </row>
        <row r="16">
          <cell r="S16" t="str">
            <v/>
          </cell>
          <cell r="T16" t="str">
            <v/>
          </cell>
          <cell r="U16">
            <v>1</v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>　　・　　</v>
          </cell>
          <cell r="AC16" t="str">
            <v>1種目</v>
          </cell>
        </row>
        <row r="17">
          <cell r="S17" t="str">
            <v/>
          </cell>
          <cell r="T17" t="str">
            <v/>
          </cell>
          <cell r="U17">
            <v>1</v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>　　・　　</v>
          </cell>
          <cell r="AC17" t="str">
            <v>1種目</v>
          </cell>
        </row>
        <row r="18">
          <cell r="S18" t="str">
            <v/>
          </cell>
          <cell r="T18" t="str">
            <v/>
          </cell>
          <cell r="U18">
            <v>1</v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>　　・　　</v>
          </cell>
          <cell r="AC18" t="str">
            <v>1種目</v>
          </cell>
        </row>
        <row r="19">
          <cell r="S19" t="str">
            <v/>
          </cell>
          <cell r="T19" t="str">
            <v/>
          </cell>
          <cell r="U19">
            <v>2</v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>　　・　　</v>
          </cell>
          <cell r="AC19" t="str">
            <v>1種目</v>
          </cell>
        </row>
        <row r="20">
          <cell r="S20" t="str">
            <v/>
          </cell>
          <cell r="T20" t="str">
            <v/>
          </cell>
          <cell r="U20">
            <v>2</v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>　　・　　</v>
          </cell>
          <cell r="AC20" t="str">
            <v>1種目</v>
          </cell>
        </row>
        <row r="21">
          <cell r="S21" t="str">
            <v/>
          </cell>
          <cell r="T21" t="str">
            <v/>
          </cell>
          <cell r="U21">
            <v>2</v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>　　・　　</v>
          </cell>
          <cell r="AC21" t="str">
            <v>1種目</v>
          </cell>
        </row>
        <row r="22">
          <cell r="S22" t="str">
            <v/>
          </cell>
          <cell r="T22" t="str">
            <v/>
          </cell>
          <cell r="U22">
            <v>2</v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>　　・　　</v>
          </cell>
          <cell r="AC22" t="str">
            <v>1種目</v>
          </cell>
        </row>
        <row r="23">
          <cell r="S23" t="str">
            <v/>
          </cell>
          <cell r="T23" t="str">
            <v/>
          </cell>
          <cell r="U23">
            <v>2</v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>　　・　　</v>
          </cell>
          <cell r="AC23" t="str">
            <v>1種目</v>
          </cell>
        </row>
        <row r="24">
          <cell r="S24" t="str">
            <v/>
          </cell>
          <cell r="T24" t="str">
            <v/>
          </cell>
          <cell r="U24">
            <v>2</v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>　　・　　</v>
          </cell>
          <cell r="AC24" t="str">
            <v>1種目</v>
          </cell>
        </row>
        <row r="25">
          <cell r="S25" t="str">
            <v/>
          </cell>
          <cell r="T25" t="str">
            <v/>
          </cell>
          <cell r="U25">
            <v>2</v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>　　・　　</v>
          </cell>
          <cell r="AC25" t="str">
            <v>1種目</v>
          </cell>
        </row>
        <row r="26">
          <cell r="S26" t="str">
            <v/>
          </cell>
          <cell r="T26" t="str">
            <v/>
          </cell>
          <cell r="U26">
            <v>2</v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>　　・　　</v>
          </cell>
          <cell r="AC26" t="str">
            <v>1種目</v>
          </cell>
        </row>
        <row r="27">
          <cell r="S27" t="str">
            <v/>
          </cell>
          <cell r="T27" t="str">
            <v/>
          </cell>
          <cell r="U27">
            <v>2</v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>　　・　　</v>
          </cell>
          <cell r="AC27" t="str">
            <v>1種目</v>
          </cell>
        </row>
        <row r="28">
          <cell r="S28" t="str">
            <v/>
          </cell>
          <cell r="T28" t="str">
            <v/>
          </cell>
          <cell r="U28">
            <v>2</v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>　　・　　</v>
          </cell>
          <cell r="AC28" t="str">
            <v>1種目</v>
          </cell>
        </row>
        <row r="29">
          <cell r="S29" t="str">
            <v/>
          </cell>
          <cell r="T29" t="str">
            <v/>
          </cell>
          <cell r="U29">
            <v>1</v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>　　・　　</v>
          </cell>
          <cell r="AC29" t="str">
            <v>2種目</v>
          </cell>
        </row>
        <row r="30">
          <cell r="S30" t="str">
            <v/>
          </cell>
          <cell r="T30" t="str">
            <v/>
          </cell>
          <cell r="U30">
            <v>1</v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>　　・　　</v>
          </cell>
          <cell r="AC30" t="str">
            <v>2種目</v>
          </cell>
        </row>
        <row r="31">
          <cell r="S31" t="str">
            <v/>
          </cell>
          <cell r="T31" t="str">
            <v/>
          </cell>
          <cell r="U31">
            <v>1</v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>　　・　　</v>
          </cell>
          <cell r="AC31" t="str">
            <v>2種目</v>
          </cell>
        </row>
        <row r="32">
          <cell r="S32" t="str">
            <v/>
          </cell>
          <cell r="T32" t="str">
            <v/>
          </cell>
          <cell r="U32">
            <v>1</v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>　　・　　</v>
          </cell>
          <cell r="AC32" t="str">
            <v>2種目</v>
          </cell>
        </row>
        <row r="33">
          <cell r="S33" t="str">
            <v/>
          </cell>
          <cell r="T33" t="str">
            <v/>
          </cell>
          <cell r="U33">
            <v>1</v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str">
            <v/>
          </cell>
          <cell r="AB33" t="str">
            <v>　　・　　</v>
          </cell>
          <cell r="AC33" t="str">
            <v>2種目</v>
          </cell>
        </row>
        <row r="34">
          <cell r="S34" t="str">
            <v/>
          </cell>
          <cell r="T34" t="str">
            <v/>
          </cell>
          <cell r="U34">
            <v>1</v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>　　・　　</v>
          </cell>
          <cell r="AC34" t="str">
            <v>2種目</v>
          </cell>
        </row>
        <row r="35">
          <cell r="S35" t="str">
            <v/>
          </cell>
          <cell r="T35" t="str">
            <v/>
          </cell>
          <cell r="U35">
            <v>1</v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 t="str">
            <v>　　・　　</v>
          </cell>
          <cell r="AC35" t="str">
            <v>2種目</v>
          </cell>
        </row>
        <row r="36">
          <cell r="S36" t="str">
            <v/>
          </cell>
          <cell r="T36" t="str">
            <v/>
          </cell>
          <cell r="U36">
            <v>1</v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>　　・　　</v>
          </cell>
          <cell r="AC36" t="str">
            <v>2種目</v>
          </cell>
        </row>
        <row r="37">
          <cell r="S37" t="str">
            <v/>
          </cell>
          <cell r="T37" t="str">
            <v/>
          </cell>
          <cell r="U37">
            <v>1</v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>　　・　　</v>
          </cell>
          <cell r="AC37" t="str">
            <v>2種目</v>
          </cell>
        </row>
        <row r="38">
          <cell r="S38" t="str">
            <v/>
          </cell>
          <cell r="T38" t="str">
            <v/>
          </cell>
          <cell r="U38">
            <v>1</v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  <cell r="AB38" t="str">
            <v>　　・　　</v>
          </cell>
          <cell r="AC38" t="str">
            <v>2種目</v>
          </cell>
        </row>
        <row r="39">
          <cell r="S39" t="str">
            <v/>
          </cell>
          <cell r="T39" t="str">
            <v/>
          </cell>
          <cell r="U39">
            <v>2</v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str">
            <v/>
          </cell>
          <cell r="AB39" t="str">
            <v>　　・　　</v>
          </cell>
          <cell r="AC39" t="str">
            <v>2種目</v>
          </cell>
        </row>
        <row r="40">
          <cell r="S40" t="str">
            <v/>
          </cell>
          <cell r="T40" t="str">
            <v/>
          </cell>
          <cell r="U40">
            <v>2</v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str">
            <v/>
          </cell>
          <cell r="AB40" t="str">
            <v>　　・　　</v>
          </cell>
          <cell r="AC40" t="str">
            <v>2種目</v>
          </cell>
        </row>
        <row r="41">
          <cell r="S41" t="str">
            <v/>
          </cell>
          <cell r="T41" t="str">
            <v/>
          </cell>
          <cell r="U41">
            <v>2</v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  <cell r="AB41" t="str">
            <v>　　・　　</v>
          </cell>
          <cell r="AC41" t="str">
            <v>2種目</v>
          </cell>
        </row>
        <row r="42">
          <cell r="S42" t="str">
            <v/>
          </cell>
          <cell r="T42" t="str">
            <v/>
          </cell>
          <cell r="U42">
            <v>2</v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>　　・　　</v>
          </cell>
          <cell r="AC42" t="str">
            <v>2種目</v>
          </cell>
        </row>
        <row r="43">
          <cell r="S43" t="str">
            <v/>
          </cell>
          <cell r="T43" t="str">
            <v/>
          </cell>
          <cell r="U43">
            <v>2</v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>　　・　　</v>
          </cell>
          <cell r="AC43" t="str">
            <v>2種目</v>
          </cell>
        </row>
        <row r="44">
          <cell r="S44" t="str">
            <v/>
          </cell>
          <cell r="T44" t="str">
            <v/>
          </cell>
          <cell r="U44">
            <v>2</v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/>
          </cell>
          <cell r="AB44" t="str">
            <v>　　・　　</v>
          </cell>
          <cell r="AC44" t="str">
            <v>2種目</v>
          </cell>
        </row>
        <row r="45">
          <cell r="S45" t="str">
            <v/>
          </cell>
          <cell r="T45" t="str">
            <v/>
          </cell>
          <cell r="U45">
            <v>2</v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>　　・　　</v>
          </cell>
          <cell r="AC45" t="str">
            <v>2種目</v>
          </cell>
        </row>
        <row r="46">
          <cell r="S46" t="str">
            <v/>
          </cell>
          <cell r="T46" t="str">
            <v/>
          </cell>
          <cell r="U46">
            <v>2</v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B46" t="str">
            <v>　　・　　</v>
          </cell>
          <cell r="AC46" t="str">
            <v>2種目</v>
          </cell>
        </row>
        <row r="47">
          <cell r="S47" t="str">
            <v/>
          </cell>
          <cell r="T47" t="str">
            <v/>
          </cell>
          <cell r="U47">
            <v>2</v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>　　・　　</v>
          </cell>
          <cell r="AC47" t="str">
            <v>2種目</v>
          </cell>
        </row>
        <row r="48">
          <cell r="S48" t="str">
            <v/>
          </cell>
          <cell r="T48" t="str">
            <v/>
          </cell>
          <cell r="U48">
            <v>2</v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>　　・　　</v>
          </cell>
          <cell r="AC48" t="str">
            <v>2種目</v>
          </cell>
        </row>
        <row r="49">
          <cell r="S49" t="str">
            <v/>
          </cell>
          <cell r="T49" t="str">
            <v/>
          </cell>
          <cell r="U49">
            <v>1</v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>　　・　　</v>
          </cell>
          <cell r="AC49" t="str">
            <v>3種目</v>
          </cell>
        </row>
        <row r="50">
          <cell r="S50" t="str">
            <v/>
          </cell>
          <cell r="T50" t="str">
            <v/>
          </cell>
          <cell r="U50">
            <v>1</v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>　　・　　</v>
          </cell>
          <cell r="AC50" t="str">
            <v>3種目</v>
          </cell>
        </row>
        <row r="51">
          <cell r="S51" t="str">
            <v/>
          </cell>
          <cell r="T51" t="str">
            <v/>
          </cell>
          <cell r="U51">
            <v>1</v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>　　・　　</v>
          </cell>
          <cell r="AC51" t="str">
            <v>3種目</v>
          </cell>
        </row>
        <row r="52">
          <cell r="S52" t="str">
            <v/>
          </cell>
          <cell r="T52" t="str">
            <v/>
          </cell>
          <cell r="U52">
            <v>1</v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>　　・　　</v>
          </cell>
          <cell r="AC52" t="str">
            <v>3種目</v>
          </cell>
        </row>
        <row r="53">
          <cell r="S53" t="str">
            <v/>
          </cell>
          <cell r="T53" t="str">
            <v/>
          </cell>
          <cell r="U53">
            <v>1</v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>　　・　　</v>
          </cell>
          <cell r="AC53" t="str">
            <v>3種目</v>
          </cell>
        </row>
        <row r="54">
          <cell r="S54" t="str">
            <v/>
          </cell>
          <cell r="T54" t="str">
            <v/>
          </cell>
          <cell r="U54">
            <v>1</v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>　　・　　</v>
          </cell>
          <cell r="AC54" t="str">
            <v>3種目</v>
          </cell>
        </row>
        <row r="55">
          <cell r="S55" t="str">
            <v/>
          </cell>
          <cell r="T55" t="str">
            <v/>
          </cell>
          <cell r="U55">
            <v>1</v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 t="str">
            <v/>
          </cell>
          <cell r="AA55" t="str">
            <v/>
          </cell>
          <cell r="AB55" t="str">
            <v>　　・　　</v>
          </cell>
          <cell r="AC55" t="str">
            <v>3種目</v>
          </cell>
        </row>
        <row r="56">
          <cell r="S56" t="str">
            <v/>
          </cell>
          <cell r="T56" t="str">
            <v/>
          </cell>
          <cell r="U56">
            <v>1</v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  <cell r="AA56" t="str">
            <v/>
          </cell>
          <cell r="AB56" t="str">
            <v>　　・　　</v>
          </cell>
          <cell r="AC56" t="str">
            <v>3種目</v>
          </cell>
        </row>
        <row r="57">
          <cell r="S57" t="str">
            <v/>
          </cell>
          <cell r="T57" t="str">
            <v/>
          </cell>
          <cell r="U57">
            <v>1</v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>　　・　　</v>
          </cell>
          <cell r="AC57" t="str">
            <v>3種目</v>
          </cell>
        </row>
        <row r="58">
          <cell r="S58" t="str">
            <v/>
          </cell>
          <cell r="T58" t="str">
            <v/>
          </cell>
          <cell r="U58">
            <v>1</v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>　　・　　</v>
          </cell>
          <cell r="AC58" t="str">
            <v>3種目</v>
          </cell>
        </row>
        <row r="59">
          <cell r="S59" t="str">
            <v/>
          </cell>
          <cell r="T59" t="str">
            <v/>
          </cell>
          <cell r="U59">
            <v>2</v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>　　・　　</v>
          </cell>
          <cell r="AC59" t="str">
            <v>3種目</v>
          </cell>
        </row>
        <row r="60">
          <cell r="S60" t="str">
            <v/>
          </cell>
          <cell r="T60" t="str">
            <v/>
          </cell>
          <cell r="U60">
            <v>2</v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>　　・　　</v>
          </cell>
          <cell r="AC60" t="str">
            <v>3種目</v>
          </cell>
        </row>
        <row r="61">
          <cell r="S61" t="str">
            <v/>
          </cell>
          <cell r="T61" t="str">
            <v/>
          </cell>
          <cell r="U61">
            <v>2</v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>　　・　　</v>
          </cell>
          <cell r="AC61" t="str">
            <v>3種目</v>
          </cell>
        </row>
        <row r="62">
          <cell r="S62" t="str">
            <v/>
          </cell>
          <cell r="T62" t="str">
            <v/>
          </cell>
          <cell r="U62">
            <v>2</v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>　　・　　</v>
          </cell>
          <cell r="AC62" t="str">
            <v>3種目</v>
          </cell>
        </row>
        <row r="63">
          <cell r="S63" t="str">
            <v/>
          </cell>
          <cell r="T63" t="str">
            <v/>
          </cell>
          <cell r="U63">
            <v>2</v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>　　・　　</v>
          </cell>
          <cell r="AC63" t="str">
            <v>3種目</v>
          </cell>
        </row>
        <row r="64">
          <cell r="S64" t="str">
            <v/>
          </cell>
          <cell r="T64" t="str">
            <v/>
          </cell>
          <cell r="U64">
            <v>2</v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>　　・　　</v>
          </cell>
          <cell r="AC64" t="str">
            <v>3種目</v>
          </cell>
        </row>
        <row r="65">
          <cell r="S65" t="str">
            <v/>
          </cell>
          <cell r="T65" t="str">
            <v/>
          </cell>
          <cell r="U65">
            <v>2</v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>　　・　　</v>
          </cell>
          <cell r="AC65" t="str">
            <v>3種目</v>
          </cell>
        </row>
        <row r="66">
          <cell r="S66" t="str">
            <v/>
          </cell>
          <cell r="T66" t="str">
            <v/>
          </cell>
          <cell r="U66">
            <v>2</v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>　　・　　</v>
          </cell>
          <cell r="AC66" t="str">
            <v>3種目</v>
          </cell>
        </row>
        <row r="67">
          <cell r="S67" t="str">
            <v/>
          </cell>
          <cell r="T67" t="str">
            <v/>
          </cell>
          <cell r="U67">
            <v>2</v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 t="str">
            <v/>
          </cell>
          <cell r="AA67" t="str">
            <v/>
          </cell>
          <cell r="AB67" t="str">
            <v>　　・　　</v>
          </cell>
          <cell r="AC67" t="str">
            <v>3種目</v>
          </cell>
        </row>
        <row r="68">
          <cell r="S68" t="str">
            <v/>
          </cell>
          <cell r="T68" t="str">
            <v/>
          </cell>
          <cell r="U68">
            <v>2</v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 t="str">
            <v/>
          </cell>
          <cell r="AA68" t="str">
            <v/>
          </cell>
          <cell r="AB68" t="str">
            <v>　　・　　</v>
          </cell>
          <cell r="AC68" t="str">
            <v>3種目</v>
          </cell>
        </row>
        <row r="79">
          <cell r="S79" t="str">
            <v>連番</v>
          </cell>
          <cell r="T79" t="str">
            <v>資格</v>
          </cell>
          <cell r="U79" t="str">
            <v>性別</v>
          </cell>
          <cell r="V79" t="str">
            <v>№</v>
          </cell>
          <cell r="W79" t="str">
            <v>名前</v>
          </cell>
          <cell r="X79" t="str">
            <v>ﾌﾘｶﾞﾅ</v>
          </cell>
          <cell r="Y79" t="str">
            <v>学年</v>
          </cell>
          <cell r="Z79" t="str">
            <v>出場種目</v>
          </cell>
          <cell r="AA79" t="str">
            <v>出場記録</v>
          </cell>
          <cell r="AB79" t="str">
            <v>所属</v>
          </cell>
        </row>
        <row r="80">
          <cell r="S80" t="str">
            <v/>
          </cell>
          <cell r="T80" t="str">
            <v/>
          </cell>
          <cell r="U80">
            <v>1</v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 t="str">
            <v/>
          </cell>
          <cell r="AA80" t="str">
            <v/>
          </cell>
          <cell r="AB80" t="str">
            <v>　　・　　</v>
          </cell>
          <cell r="AC80" t="str">
            <v>1種目</v>
          </cell>
        </row>
        <row r="81">
          <cell r="S81" t="str">
            <v/>
          </cell>
          <cell r="T81" t="str">
            <v/>
          </cell>
          <cell r="U81">
            <v>1</v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 t="str">
            <v/>
          </cell>
          <cell r="AA81" t="str">
            <v/>
          </cell>
          <cell r="AB81" t="str">
            <v>　　・　　</v>
          </cell>
          <cell r="AC81" t="str">
            <v>1種目</v>
          </cell>
        </row>
        <row r="82">
          <cell r="S82" t="str">
            <v/>
          </cell>
          <cell r="T82" t="str">
            <v/>
          </cell>
          <cell r="U82">
            <v>1</v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 t="str">
            <v/>
          </cell>
          <cell r="AA82" t="str">
            <v/>
          </cell>
          <cell r="AB82" t="str">
            <v>　　・　　</v>
          </cell>
          <cell r="AC82" t="str">
            <v>1種目</v>
          </cell>
        </row>
        <row r="83">
          <cell r="S83" t="str">
            <v/>
          </cell>
          <cell r="T83" t="str">
            <v/>
          </cell>
          <cell r="U83">
            <v>1</v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 t="str">
            <v/>
          </cell>
          <cell r="AA83" t="str">
            <v/>
          </cell>
          <cell r="AB83" t="str">
            <v>　　・　　</v>
          </cell>
          <cell r="AC83" t="str">
            <v>1種目</v>
          </cell>
        </row>
        <row r="84">
          <cell r="S84" t="str">
            <v/>
          </cell>
          <cell r="T84" t="str">
            <v/>
          </cell>
          <cell r="U84">
            <v>1</v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 t="str">
            <v/>
          </cell>
          <cell r="AA84" t="str">
            <v/>
          </cell>
          <cell r="AB84" t="str">
            <v>　　・　　</v>
          </cell>
          <cell r="AC84" t="str">
            <v>1種目</v>
          </cell>
        </row>
        <row r="85">
          <cell r="S85" t="str">
            <v/>
          </cell>
          <cell r="T85" t="str">
            <v/>
          </cell>
          <cell r="U85">
            <v>1</v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 t="str">
            <v/>
          </cell>
          <cell r="AA85" t="str">
            <v/>
          </cell>
          <cell r="AB85" t="str">
            <v>　　・　　</v>
          </cell>
          <cell r="AC85" t="str">
            <v>1種目</v>
          </cell>
        </row>
        <row r="86">
          <cell r="S86" t="str">
            <v/>
          </cell>
          <cell r="T86" t="str">
            <v/>
          </cell>
          <cell r="U86">
            <v>1</v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  <cell r="AA86" t="str">
            <v/>
          </cell>
          <cell r="AB86" t="str">
            <v>　　・　　</v>
          </cell>
          <cell r="AC86" t="str">
            <v>1種目</v>
          </cell>
        </row>
        <row r="87">
          <cell r="S87" t="str">
            <v/>
          </cell>
          <cell r="T87" t="str">
            <v/>
          </cell>
          <cell r="U87">
            <v>1</v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  <cell r="AB87" t="str">
            <v>　　・　　</v>
          </cell>
          <cell r="AC87" t="str">
            <v>1種目</v>
          </cell>
        </row>
        <row r="88">
          <cell r="S88" t="str">
            <v/>
          </cell>
          <cell r="T88" t="str">
            <v/>
          </cell>
          <cell r="U88">
            <v>1</v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 t="str">
            <v/>
          </cell>
          <cell r="AA88" t="str">
            <v/>
          </cell>
          <cell r="AB88" t="str">
            <v>　　・　　</v>
          </cell>
          <cell r="AC88" t="str">
            <v>1種目</v>
          </cell>
        </row>
        <row r="89">
          <cell r="S89" t="str">
            <v/>
          </cell>
          <cell r="T89" t="str">
            <v/>
          </cell>
          <cell r="U89">
            <v>1</v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 t="str">
            <v/>
          </cell>
          <cell r="AA89" t="str">
            <v/>
          </cell>
          <cell r="AB89" t="str">
            <v>　　・　　</v>
          </cell>
          <cell r="AC89" t="str">
            <v>1種目</v>
          </cell>
        </row>
        <row r="90">
          <cell r="S90" t="str">
            <v/>
          </cell>
          <cell r="T90" t="str">
            <v/>
          </cell>
          <cell r="U90">
            <v>2</v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>　　・　　</v>
          </cell>
          <cell r="AC90" t="str">
            <v>1種目</v>
          </cell>
        </row>
        <row r="91">
          <cell r="S91" t="str">
            <v/>
          </cell>
          <cell r="T91" t="str">
            <v/>
          </cell>
          <cell r="U91">
            <v>2</v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  <cell r="AA91" t="str">
            <v/>
          </cell>
          <cell r="AB91" t="str">
            <v>　　・　　</v>
          </cell>
          <cell r="AC91" t="str">
            <v>1種目</v>
          </cell>
        </row>
        <row r="92">
          <cell r="S92" t="str">
            <v/>
          </cell>
          <cell r="T92" t="str">
            <v/>
          </cell>
          <cell r="U92">
            <v>2</v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  <cell r="AB92" t="str">
            <v>　　・　　</v>
          </cell>
          <cell r="AC92" t="str">
            <v>1種目</v>
          </cell>
        </row>
        <row r="93">
          <cell r="S93" t="str">
            <v/>
          </cell>
          <cell r="T93" t="str">
            <v/>
          </cell>
          <cell r="U93">
            <v>2</v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  <cell r="AA93" t="str">
            <v/>
          </cell>
          <cell r="AB93" t="str">
            <v>　　・　　</v>
          </cell>
          <cell r="AC93" t="str">
            <v>1種目</v>
          </cell>
        </row>
        <row r="94">
          <cell r="S94" t="str">
            <v/>
          </cell>
          <cell r="T94" t="str">
            <v/>
          </cell>
          <cell r="U94">
            <v>2</v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>　　・　　</v>
          </cell>
          <cell r="AC94" t="str">
            <v>1種目</v>
          </cell>
        </row>
        <row r="95">
          <cell r="S95" t="str">
            <v/>
          </cell>
          <cell r="T95" t="str">
            <v/>
          </cell>
          <cell r="U95">
            <v>2</v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>　　・　　</v>
          </cell>
          <cell r="AC95" t="str">
            <v>1種目</v>
          </cell>
        </row>
        <row r="96">
          <cell r="S96" t="str">
            <v/>
          </cell>
          <cell r="T96" t="str">
            <v/>
          </cell>
          <cell r="U96">
            <v>2</v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>　　・　　</v>
          </cell>
          <cell r="AC96" t="str">
            <v>1種目</v>
          </cell>
        </row>
        <row r="97">
          <cell r="S97" t="str">
            <v/>
          </cell>
          <cell r="T97" t="str">
            <v/>
          </cell>
          <cell r="U97">
            <v>2</v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  <cell r="AA97" t="str">
            <v/>
          </cell>
          <cell r="AB97" t="str">
            <v>　　・　　</v>
          </cell>
          <cell r="AC97" t="str">
            <v>1種目</v>
          </cell>
        </row>
        <row r="98">
          <cell r="S98" t="str">
            <v/>
          </cell>
          <cell r="T98" t="str">
            <v/>
          </cell>
          <cell r="U98">
            <v>2</v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  <cell r="AA98" t="str">
            <v/>
          </cell>
          <cell r="AB98" t="str">
            <v>　　・　　</v>
          </cell>
          <cell r="AC98" t="str">
            <v>1種目</v>
          </cell>
        </row>
        <row r="99">
          <cell r="S99" t="str">
            <v/>
          </cell>
          <cell r="T99" t="str">
            <v/>
          </cell>
          <cell r="U99">
            <v>2</v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 t="str">
            <v/>
          </cell>
          <cell r="AA99" t="str">
            <v/>
          </cell>
          <cell r="AB99" t="str">
            <v>　　・　　</v>
          </cell>
          <cell r="AC99" t="str">
            <v>1種目</v>
          </cell>
        </row>
        <row r="100">
          <cell r="S100" t="str">
            <v/>
          </cell>
          <cell r="T100" t="str">
            <v/>
          </cell>
          <cell r="U100">
            <v>1</v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 t="str">
            <v/>
          </cell>
          <cell r="AA100" t="str">
            <v/>
          </cell>
          <cell r="AB100" t="str">
            <v>　　・　　</v>
          </cell>
          <cell r="AC100" t="str">
            <v>2種目</v>
          </cell>
        </row>
        <row r="101">
          <cell r="S101" t="str">
            <v/>
          </cell>
          <cell r="T101" t="str">
            <v/>
          </cell>
          <cell r="U101">
            <v>1</v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 t="str">
            <v/>
          </cell>
          <cell r="AA101" t="str">
            <v/>
          </cell>
          <cell r="AB101" t="str">
            <v>　　・　　</v>
          </cell>
          <cell r="AC101" t="str">
            <v>2種目</v>
          </cell>
        </row>
        <row r="102">
          <cell r="S102" t="str">
            <v/>
          </cell>
          <cell r="T102" t="str">
            <v/>
          </cell>
          <cell r="U102">
            <v>1</v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 t="str">
            <v/>
          </cell>
          <cell r="AA102" t="str">
            <v/>
          </cell>
          <cell r="AB102" t="str">
            <v>　　・　　</v>
          </cell>
          <cell r="AC102" t="str">
            <v>2種目</v>
          </cell>
        </row>
        <row r="103">
          <cell r="S103" t="str">
            <v/>
          </cell>
          <cell r="T103" t="str">
            <v/>
          </cell>
          <cell r="U103">
            <v>1</v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 t="str">
            <v/>
          </cell>
          <cell r="AA103" t="str">
            <v/>
          </cell>
          <cell r="AB103" t="str">
            <v>　　・　　</v>
          </cell>
          <cell r="AC103" t="str">
            <v>2種目</v>
          </cell>
        </row>
        <row r="104">
          <cell r="S104" t="str">
            <v/>
          </cell>
          <cell r="T104" t="str">
            <v/>
          </cell>
          <cell r="U104">
            <v>1</v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  <cell r="AA104" t="str">
            <v/>
          </cell>
          <cell r="AB104" t="str">
            <v>　　・　　</v>
          </cell>
          <cell r="AC104" t="str">
            <v>2種目</v>
          </cell>
        </row>
        <row r="105">
          <cell r="S105" t="str">
            <v/>
          </cell>
          <cell r="T105" t="str">
            <v/>
          </cell>
          <cell r="U105">
            <v>1</v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 t="str">
            <v/>
          </cell>
          <cell r="AA105" t="str">
            <v/>
          </cell>
          <cell r="AB105" t="str">
            <v>　　・　　</v>
          </cell>
          <cell r="AC105" t="str">
            <v>2種目</v>
          </cell>
        </row>
        <row r="106">
          <cell r="S106" t="str">
            <v/>
          </cell>
          <cell r="T106" t="str">
            <v/>
          </cell>
          <cell r="U106">
            <v>1</v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>　　・　　</v>
          </cell>
          <cell r="AC106" t="str">
            <v>2種目</v>
          </cell>
        </row>
        <row r="107">
          <cell r="S107" t="str">
            <v/>
          </cell>
          <cell r="T107" t="str">
            <v/>
          </cell>
          <cell r="U107">
            <v>1</v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 t="str">
            <v/>
          </cell>
          <cell r="AA107" t="str">
            <v/>
          </cell>
          <cell r="AB107" t="str">
            <v>　　・　　</v>
          </cell>
          <cell r="AC107" t="str">
            <v>2種目</v>
          </cell>
        </row>
        <row r="108">
          <cell r="S108" t="str">
            <v/>
          </cell>
          <cell r="T108" t="str">
            <v/>
          </cell>
          <cell r="U108">
            <v>1</v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>　　・　　</v>
          </cell>
          <cell r="AC108" t="str">
            <v>2種目</v>
          </cell>
        </row>
        <row r="109">
          <cell r="S109" t="str">
            <v/>
          </cell>
          <cell r="T109" t="str">
            <v/>
          </cell>
          <cell r="U109">
            <v>1</v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>　　・　　</v>
          </cell>
          <cell r="AC109" t="str">
            <v>2種目</v>
          </cell>
        </row>
        <row r="110">
          <cell r="S110" t="str">
            <v/>
          </cell>
          <cell r="T110" t="str">
            <v/>
          </cell>
          <cell r="U110">
            <v>2</v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 t="str">
            <v/>
          </cell>
          <cell r="AA110" t="str">
            <v/>
          </cell>
          <cell r="AB110" t="str">
            <v>　　・　　</v>
          </cell>
          <cell r="AC110" t="str">
            <v>2種目</v>
          </cell>
        </row>
        <row r="111">
          <cell r="S111" t="str">
            <v/>
          </cell>
          <cell r="T111" t="str">
            <v/>
          </cell>
          <cell r="U111">
            <v>2</v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 t="str">
            <v/>
          </cell>
          <cell r="AA111" t="str">
            <v/>
          </cell>
          <cell r="AB111" t="str">
            <v>　　・　　</v>
          </cell>
          <cell r="AC111" t="str">
            <v>2種目</v>
          </cell>
        </row>
        <row r="112">
          <cell r="S112" t="str">
            <v/>
          </cell>
          <cell r="T112" t="str">
            <v/>
          </cell>
          <cell r="U112">
            <v>2</v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 t="str">
            <v/>
          </cell>
          <cell r="AA112" t="str">
            <v/>
          </cell>
          <cell r="AB112" t="str">
            <v>　　・　　</v>
          </cell>
          <cell r="AC112" t="str">
            <v>2種目</v>
          </cell>
        </row>
        <row r="113">
          <cell r="S113" t="str">
            <v/>
          </cell>
          <cell r="T113" t="str">
            <v/>
          </cell>
          <cell r="U113">
            <v>2</v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 t="str">
            <v/>
          </cell>
          <cell r="AA113" t="str">
            <v/>
          </cell>
          <cell r="AB113" t="str">
            <v>　　・　　</v>
          </cell>
          <cell r="AC113" t="str">
            <v>2種目</v>
          </cell>
        </row>
        <row r="114">
          <cell r="S114" t="str">
            <v/>
          </cell>
          <cell r="T114" t="str">
            <v/>
          </cell>
          <cell r="U114">
            <v>2</v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 t="str">
            <v/>
          </cell>
          <cell r="AA114" t="str">
            <v/>
          </cell>
          <cell r="AB114" t="str">
            <v>　　・　　</v>
          </cell>
          <cell r="AC114" t="str">
            <v>2種目</v>
          </cell>
        </row>
        <row r="115">
          <cell r="S115" t="str">
            <v/>
          </cell>
          <cell r="T115" t="str">
            <v/>
          </cell>
          <cell r="U115">
            <v>2</v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 t="str">
            <v/>
          </cell>
          <cell r="AA115" t="str">
            <v/>
          </cell>
          <cell r="AB115" t="str">
            <v>　　・　　</v>
          </cell>
          <cell r="AC115" t="str">
            <v>2種目</v>
          </cell>
        </row>
        <row r="116">
          <cell r="S116" t="str">
            <v/>
          </cell>
          <cell r="T116" t="str">
            <v/>
          </cell>
          <cell r="U116">
            <v>2</v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 t="str">
            <v/>
          </cell>
          <cell r="AA116" t="str">
            <v/>
          </cell>
          <cell r="AB116" t="str">
            <v>　　・　　</v>
          </cell>
          <cell r="AC116" t="str">
            <v>2種目</v>
          </cell>
        </row>
        <row r="117">
          <cell r="S117" t="str">
            <v/>
          </cell>
          <cell r="T117" t="str">
            <v/>
          </cell>
          <cell r="U117">
            <v>2</v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 t="str">
            <v/>
          </cell>
          <cell r="AA117" t="str">
            <v/>
          </cell>
          <cell r="AB117" t="str">
            <v>　　・　　</v>
          </cell>
          <cell r="AC117" t="str">
            <v>2種目</v>
          </cell>
        </row>
        <row r="118">
          <cell r="S118" t="str">
            <v/>
          </cell>
          <cell r="T118" t="str">
            <v/>
          </cell>
          <cell r="U118">
            <v>2</v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B118" t="str">
            <v>　　・　　</v>
          </cell>
          <cell r="AC118" t="str">
            <v>2種目</v>
          </cell>
        </row>
        <row r="119">
          <cell r="S119" t="str">
            <v/>
          </cell>
          <cell r="T119" t="str">
            <v/>
          </cell>
          <cell r="U119">
            <v>2</v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B119" t="str">
            <v>　　・　　</v>
          </cell>
          <cell r="AC119" t="str">
            <v>2種目</v>
          </cell>
        </row>
        <row r="120">
          <cell r="S120" t="str">
            <v/>
          </cell>
          <cell r="T120" t="str">
            <v/>
          </cell>
          <cell r="U120">
            <v>1</v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>　　・　　</v>
          </cell>
          <cell r="AC120" t="str">
            <v>3種目</v>
          </cell>
        </row>
        <row r="121">
          <cell r="S121" t="str">
            <v/>
          </cell>
          <cell r="T121" t="str">
            <v/>
          </cell>
          <cell r="U121">
            <v>1</v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>　　・　　</v>
          </cell>
          <cell r="AC121" t="str">
            <v>3種目</v>
          </cell>
        </row>
        <row r="122">
          <cell r="S122" t="str">
            <v/>
          </cell>
          <cell r="T122" t="str">
            <v/>
          </cell>
          <cell r="U122">
            <v>1</v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 t="str">
            <v/>
          </cell>
          <cell r="AA122" t="str">
            <v/>
          </cell>
          <cell r="AB122" t="str">
            <v>　　・　　</v>
          </cell>
          <cell r="AC122" t="str">
            <v>3種目</v>
          </cell>
        </row>
        <row r="123">
          <cell r="S123" t="str">
            <v/>
          </cell>
          <cell r="T123" t="str">
            <v/>
          </cell>
          <cell r="U123">
            <v>1</v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 t="str">
            <v/>
          </cell>
          <cell r="AA123" t="str">
            <v/>
          </cell>
          <cell r="AB123" t="str">
            <v>　　・　　</v>
          </cell>
          <cell r="AC123" t="str">
            <v>3種目</v>
          </cell>
        </row>
        <row r="124">
          <cell r="S124" t="str">
            <v/>
          </cell>
          <cell r="T124" t="str">
            <v/>
          </cell>
          <cell r="U124">
            <v>1</v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  <cell r="AB124" t="str">
            <v>　　・　　</v>
          </cell>
          <cell r="AC124" t="str">
            <v>3種目</v>
          </cell>
        </row>
        <row r="125">
          <cell r="S125" t="str">
            <v/>
          </cell>
          <cell r="T125" t="str">
            <v/>
          </cell>
          <cell r="U125">
            <v>1</v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 t="str">
            <v/>
          </cell>
          <cell r="AA125" t="str">
            <v/>
          </cell>
          <cell r="AB125" t="str">
            <v>　　・　　</v>
          </cell>
          <cell r="AC125" t="str">
            <v>3種目</v>
          </cell>
        </row>
        <row r="126">
          <cell r="S126" t="str">
            <v/>
          </cell>
          <cell r="T126" t="str">
            <v/>
          </cell>
          <cell r="U126">
            <v>1</v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  <cell r="AB126" t="str">
            <v>　　・　　</v>
          </cell>
          <cell r="AC126" t="str">
            <v>3種目</v>
          </cell>
        </row>
        <row r="127">
          <cell r="S127" t="str">
            <v/>
          </cell>
          <cell r="T127" t="str">
            <v/>
          </cell>
          <cell r="U127">
            <v>1</v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 t="str">
            <v/>
          </cell>
          <cell r="AA127" t="str">
            <v/>
          </cell>
          <cell r="AB127" t="str">
            <v>　　・　　</v>
          </cell>
          <cell r="AC127" t="str">
            <v>3種目</v>
          </cell>
        </row>
        <row r="128">
          <cell r="S128" t="str">
            <v/>
          </cell>
          <cell r="T128" t="str">
            <v/>
          </cell>
          <cell r="U128">
            <v>1</v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 t="str">
            <v/>
          </cell>
          <cell r="AA128" t="str">
            <v/>
          </cell>
          <cell r="AB128" t="str">
            <v>　　・　　</v>
          </cell>
          <cell r="AC128" t="str">
            <v>3種目</v>
          </cell>
        </row>
        <row r="129">
          <cell r="S129" t="str">
            <v/>
          </cell>
          <cell r="T129" t="str">
            <v/>
          </cell>
          <cell r="U129">
            <v>1</v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>　　・　　</v>
          </cell>
          <cell r="AC129" t="str">
            <v>3種目</v>
          </cell>
        </row>
        <row r="130">
          <cell r="S130" t="str">
            <v/>
          </cell>
          <cell r="T130" t="str">
            <v/>
          </cell>
          <cell r="U130">
            <v>2</v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 t="str">
            <v/>
          </cell>
          <cell r="AA130" t="str">
            <v/>
          </cell>
          <cell r="AB130" t="str">
            <v>　　・　　</v>
          </cell>
          <cell r="AC130" t="str">
            <v>3種目</v>
          </cell>
        </row>
        <row r="131">
          <cell r="S131" t="str">
            <v/>
          </cell>
          <cell r="T131" t="str">
            <v/>
          </cell>
          <cell r="U131">
            <v>2</v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 t="str">
            <v/>
          </cell>
          <cell r="AA131" t="str">
            <v/>
          </cell>
          <cell r="AB131" t="str">
            <v>　　・　　</v>
          </cell>
          <cell r="AC131" t="str">
            <v>3種目</v>
          </cell>
        </row>
        <row r="132">
          <cell r="S132" t="str">
            <v/>
          </cell>
          <cell r="T132" t="str">
            <v/>
          </cell>
          <cell r="U132">
            <v>2</v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 t="str">
            <v/>
          </cell>
          <cell r="AA132" t="str">
            <v/>
          </cell>
          <cell r="AB132" t="str">
            <v>　　・　　</v>
          </cell>
          <cell r="AC132" t="str">
            <v>3種目</v>
          </cell>
        </row>
        <row r="133">
          <cell r="S133" t="str">
            <v/>
          </cell>
          <cell r="T133" t="str">
            <v/>
          </cell>
          <cell r="U133">
            <v>2</v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 t="str">
            <v/>
          </cell>
          <cell r="AA133" t="str">
            <v/>
          </cell>
          <cell r="AB133" t="str">
            <v>　　・　　</v>
          </cell>
          <cell r="AC133" t="str">
            <v>3種目</v>
          </cell>
        </row>
        <row r="134">
          <cell r="S134" t="str">
            <v/>
          </cell>
          <cell r="T134" t="str">
            <v/>
          </cell>
          <cell r="U134">
            <v>2</v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 t="str">
            <v/>
          </cell>
          <cell r="AA134" t="str">
            <v/>
          </cell>
          <cell r="AB134" t="str">
            <v>　　・　　</v>
          </cell>
          <cell r="AC134" t="str">
            <v>3種目</v>
          </cell>
        </row>
        <row r="135">
          <cell r="S135" t="str">
            <v/>
          </cell>
          <cell r="T135" t="str">
            <v/>
          </cell>
          <cell r="U135">
            <v>2</v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 t="str">
            <v/>
          </cell>
          <cell r="AA135" t="str">
            <v/>
          </cell>
          <cell r="AB135" t="str">
            <v>　　・　　</v>
          </cell>
          <cell r="AC135" t="str">
            <v>3種目</v>
          </cell>
        </row>
        <row r="136">
          <cell r="S136" t="str">
            <v/>
          </cell>
          <cell r="T136" t="str">
            <v/>
          </cell>
          <cell r="U136">
            <v>2</v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 t="str">
            <v/>
          </cell>
          <cell r="AA136" t="str">
            <v/>
          </cell>
          <cell r="AB136" t="str">
            <v>　　・　　</v>
          </cell>
          <cell r="AC136" t="str">
            <v>3種目</v>
          </cell>
        </row>
        <row r="137">
          <cell r="S137" t="str">
            <v/>
          </cell>
          <cell r="T137" t="str">
            <v/>
          </cell>
          <cell r="U137">
            <v>2</v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 t="str">
            <v/>
          </cell>
          <cell r="AA137" t="str">
            <v/>
          </cell>
          <cell r="AB137" t="str">
            <v>　　・　　</v>
          </cell>
          <cell r="AC137" t="str">
            <v>3種目</v>
          </cell>
        </row>
        <row r="138">
          <cell r="S138" t="str">
            <v/>
          </cell>
          <cell r="T138" t="str">
            <v/>
          </cell>
          <cell r="U138">
            <v>2</v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 t="str">
            <v/>
          </cell>
          <cell r="AA138" t="str">
            <v/>
          </cell>
          <cell r="AB138" t="str">
            <v>　　・　　</v>
          </cell>
          <cell r="AC138" t="str">
            <v>3種目</v>
          </cell>
        </row>
        <row r="139">
          <cell r="S139" t="str">
            <v/>
          </cell>
          <cell r="T139" t="str">
            <v/>
          </cell>
          <cell r="U139">
            <v>2</v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 t="str">
            <v/>
          </cell>
          <cell r="AA139" t="str">
            <v/>
          </cell>
          <cell r="AB139" t="str">
            <v>　　・　　</v>
          </cell>
          <cell r="AC139" t="str">
            <v>3種目</v>
          </cell>
        </row>
      </sheetData>
      <sheetData sheetId="5">
        <row r="1">
          <cell r="X1">
            <v>50</v>
          </cell>
        </row>
        <row r="8">
          <cell r="S8" t="str">
            <v>連番</v>
          </cell>
          <cell r="T8" t="str">
            <v>資格</v>
          </cell>
          <cell r="U8" t="str">
            <v>性別</v>
          </cell>
          <cell r="V8" t="str">
            <v>№</v>
          </cell>
          <cell r="W8" t="str">
            <v>名前</v>
          </cell>
          <cell r="X8" t="str">
            <v>ﾌﾘｶﾞﾅ</v>
          </cell>
          <cell r="Y8" t="str">
            <v>学年</v>
          </cell>
          <cell r="Z8" t="str">
            <v>出場種目</v>
          </cell>
          <cell r="AA8" t="str">
            <v>出場記録</v>
          </cell>
          <cell r="AB8" t="str">
            <v>所属</v>
          </cell>
        </row>
        <row r="9">
          <cell r="S9" t="str">
            <v/>
          </cell>
          <cell r="T9" t="str">
            <v/>
          </cell>
          <cell r="U9">
            <v>1</v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>　　・　　</v>
          </cell>
          <cell r="AC9" t="str">
            <v>1種目</v>
          </cell>
        </row>
        <row r="10">
          <cell r="S10" t="str">
            <v/>
          </cell>
          <cell r="T10" t="str">
            <v/>
          </cell>
          <cell r="U10">
            <v>1</v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>　　・　　</v>
          </cell>
          <cell r="AC10" t="str">
            <v>1種目</v>
          </cell>
        </row>
        <row r="11">
          <cell r="S11" t="str">
            <v/>
          </cell>
          <cell r="T11" t="str">
            <v/>
          </cell>
          <cell r="U11">
            <v>1</v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>　　・　　</v>
          </cell>
          <cell r="AC11" t="str">
            <v>1種目</v>
          </cell>
        </row>
        <row r="12">
          <cell r="S12" t="str">
            <v/>
          </cell>
          <cell r="T12" t="str">
            <v/>
          </cell>
          <cell r="U12">
            <v>1</v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>　　・　　</v>
          </cell>
          <cell r="AC12" t="str">
            <v>1種目</v>
          </cell>
        </row>
        <row r="13">
          <cell r="S13" t="str">
            <v/>
          </cell>
          <cell r="T13" t="str">
            <v/>
          </cell>
          <cell r="U13">
            <v>1</v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>　　・　　</v>
          </cell>
          <cell r="AC13" t="str">
            <v>1種目</v>
          </cell>
        </row>
        <row r="14">
          <cell r="S14" t="str">
            <v/>
          </cell>
          <cell r="T14" t="str">
            <v/>
          </cell>
          <cell r="U14">
            <v>1</v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>　　・　　</v>
          </cell>
          <cell r="AC14" t="str">
            <v>1種目</v>
          </cell>
        </row>
        <row r="15">
          <cell r="S15" t="str">
            <v/>
          </cell>
          <cell r="T15" t="str">
            <v/>
          </cell>
          <cell r="U15">
            <v>1</v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>　　・　　</v>
          </cell>
          <cell r="AC15" t="str">
            <v>1種目</v>
          </cell>
        </row>
        <row r="16">
          <cell r="S16" t="str">
            <v/>
          </cell>
          <cell r="T16" t="str">
            <v/>
          </cell>
          <cell r="U16">
            <v>1</v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>　　・　　</v>
          </cell>
          <cell r="AC16" t="str">
            <v>1種目</v>
          </cell>
        </row>
        <row r="17">
          <cell r="S17" t="str">
            <v/>
          </cell>
          <cell r="T17" t="str">
            <v/>
          </cell>
          <cell r="U17">
            <v>1</v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>　　・　　</v>
          </cell>
          <cell r="AC17" t="str">
            <v>1種目</v>
          </cell>
        </row>
        <row r="18">
          <cell r="S18" t="str">
            <v/>
          </cell>
          <cell r="T18" t="str">
            <v/>
          </cell>
          <cell r="U18">
            <v>1</v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>　　・　　</v>
          </cell>
          <cell r="AC18" t="str">
            <v>1種目</v>
          </cell>
        </row>
        <row r="19">
          <cell r="S19" t="str">
            <v/>
          </cell>
          <cell r="T19" t="str">
            <v/>
          </cell>
          <cell r="U19">
            <v>2</v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>　　・　　</v>
          </cell>
          <cell r="AC19" t="str">
            <v>1種目</v>
          </cell>
        </row>
        <row r="20">
          <cell r="S20" t="str">
            <v/>
          </cell>
          <cell r="T20" t="str">
            <v/>
          </cell>
          <cell r="U20">
            <v>2</v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>　　・　　</v>
          </cell>
          <cell r="AC20" t="str">
            <v>1種目</v>
          </cell>
        </row>
        <row r="21">
          <cell r="S21" t="str">
            <v/>
          </cell>
          <cell r="T21" t="str">
            <v/>
          </cell>
          <cell r="U21">
            <v>2</v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>　　・　　</v>
          </cell>
          <cell r="AC21" t="str">
            <v>1種目</v>
          </cell>
        </row>
        <row r="22">
          <cell r="S22" t="str">
            <v/>
          </cell>
          <cell r="T22" t="str">
            <v/>
          </cell>
          <cell r="U22">
            <v>2</v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>　　・　　</v>
          </cell>
          <cell r="AC22" t="str">
            <v>1種目</v>
          </cell>
        </row>
        <row r="23">
          <cell r="S23" t="str">
            <v/>
          </cell>
          <cell r="T23" t="str">
            <v/>
          </cell>
          <cell r="U23">
            <v>2</v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>　　・　　</v>
          </cell>
          <cell r="AC23" t="str">
            <v>1種目</v>
          </cell>
        </row>
        <row r="24">
          <cell r="S24" t="str">
            <v/>
          </cell>
          <cell r="T24" t="str">
            <v/>
          </cell>
          <cell r="U24">
            <v>2</v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>　　・　　</v>
          </cell>
          <cell r="AC24" t="str">
            <v>1種目</v>
          </cell>
        </row>
        <row r="25">
          <cell r="S25" t="str">
            <v/>
          </cell>
          <cell r="T25" t="str">
            <v/>
          </cell>
          <cell r="U25">
            <v>2</v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>　　・　　</v>
          </cell>
          <cell r="AC25" t="str">
            <v>1種目</v>
          </cell>
        </row>
        <row r="26">
          <cell r="S26" t="str">
            <v/>
          </cell>
          <cell r="T26" t="str">
            <v/>
          </cell>
          <cell r="U26">
            <v>2</v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>　　・　　</v>
          </cell>
          <cell r="AC26" t="str">
            <v>1種目</v>
          </cell>
        </row>
        <row r="27">
          <cell r="S27" t="str">
            <v/>
          </cell>
          <cell r="T27" t="str">
            <v/>
          </cell>
          <cell r="U27">
            <v>2</v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>　　・　　</v>
          </cell>
          <cell r="AC27" t="str">
            <v>1種目</v>
          </cell>
        </row>
        <row r="28">
          <cell r="S28" t="str">
            <v/>
          </cell>
          <cell r="T28" t="str">
            <v/>
          </cell>
          <cell r="U28">
            <v>2</v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>　　・　　</v>
          </cell>
          <cell r="AC28" t="str">
            <v>1種目</v>
          </cell>
        </row>
        <row r="29">
          <cell r="S29" t="str">
            <v/>
          </cell>
          <cell r="T29" t="str">
            <v/>
          </cell>
          <cell r="U29">
            <v>1</v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>　　・　　</v>
          </cell>
          <cell r="AC29" t="str">
            <v>2種目</v>
          </cell>
        </row>
        <row r="30">
          <cell r="S30" t="str">
            <v/>
          </cell>
          <cell r="T30" t="str">
            <v/>
          </cell>
          <cell r="U30">
            <v>1</v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>　　・　　</v>
          </cell>
          <cell r="AC30" t="str">
            <v>2種目</v>
          </cell>
        </row>
        <row r="31">
          <cell r="S31" t="str">
            <v/>
          </cell>
          <cell r="T31" t="str">
            <v/>
          </cell>
          <cell r="U31">
            <v>1</v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>　　・　　</v>
          </cell>
          <cell r="AC31" t="str">
            <v>2種目</v>
          </cell>
        </row>
        <row r="32">
          <cell r="S32" t="str">
            <v/>
          </cell>
          <cell r="T32" t="str">
            <v/>
          </cell>
          <cell r="U32">
            <v>1</v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>　　・　　</v>
          </cell>
          <cell r="AC32" t="str">
            <v>2種目</v>
          </cell>
        </row>
        <row r="33">
          <cell r="S33" t="str">
            <v/>
          </cell>
          <cell r="T33" t="str">
            <v/>
          </cell>
          <cell r="U33">
            <v>1</v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str">
            <v/>
          </cell>
          <cell r="AB33" t="str">
            <v>　　・　　</v>
          </cell>
          <cell r="AC33" t="str">
            <v>2種目</v>
          </cell>
        </row>
        <row r="34">
          <cell r="S34" t="str">
            <v/>
          </cell>
          <cell r="T34" t="str">
            <v/>
          </cell>
          <cell r="U34">
            <v>1</v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>　　・　　</v>
          </cell>
          <cell r="AC34" t="str">
            <v>2種目</v>
          </cell>
        </row>
        <row r="35">
          <cell r="S35" t="str">
            <v/>
          </cell>
          <cell r="T35" t="str">
            <v/>
          </cell>
          <cell r="U35">
            <v>1</v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 t="str">
            <v>　　・　　</v>
          </cell>
          <cell r="AC35" t="str">
            <v>2種目</v>
          </cell>
        </row>
        <row r="36">
          <cell r="S36" t="str">
            <v/>
          </cell>
          <cell r="T36" t="str">
            <v/>
          </cell>
          <cell r="U36">
            <v>1</v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>　　・　　</v>
          </cell>
          <cell r="AC36" t="str">
            <v>2種目</v>
          </cell>
        </row>
        <row r="37">
          <cell r="S37" t="str">
            <v/>
          </cell>
          <cell r="T37" t="str">
            <v/>
          </cell>
          <cell r="U37">
            <v>1</v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>　　・　　</v>
          </cell>
          <cell r="AC37" t="str">
            <v>2種目</v>
          </cell>
        </row>
        <row r="38">
          <cell r="S38" t="str">
            <v/>
          </cell>
          <cell r="T38" t="str">
            <v/>
          </cell>
          <cell r="U38">
            <v>1</v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  <cell r="AB38" t="str">
            <v>　　・　　</v>
          </cell>
          <cell r="AC38" t="str">
            <v>2種目</v>
          </cell>
        </row>
        <row r="39">
          <cell r="S39" t="str">
            <v/>
          </cell>
          <cell r="T39" t="str">
            <v/>
          </cell>
          <cell r="U39">
            <v>2</v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str">
            <v/>
          </cell>
          <cell r="AB39" t="str">
            <v>　　・　　</v>
          </cell>
          <cell r="AC39" t="str">
            <v>2種目</v>
          </cell>
        </row>
        <row r="40">
          <cell r="S40" t="str">
            <v/>
          </cell>
          <cell r="T40" t="str">
            <v/>
          </cell>
          <cell r="U40">
            <v>2</v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str">
            <v/>
          </cell>
          <cell r="AB40" t="str">
            <v>　　・　　</v>
          </cell>
          <cell r="AC40" t="str">
            <v>2種目</v>
          </cell>
        </row>
        <row r="41">
          <cell r="S41" t="str">
            <v/>
          </cell>
          <cell r="T41" t="str">
            <v/>
          </cell>
          <cell r="U41">
            <v>2</v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  <cell r="AB41" t="str">
            <v>　　・　　</v>
          </cell>
          <cell r="AC41" t="str">
            <v>2種目</v>
          </cell>
        </row>
        <row r="42">
          <cell r="S42" t="str">
            <v/>
          </cell>
          <cell r="T42" t="str">
            <v/>
          </cell>
          <cell r="U42">
            <v>2</v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>　　・　　</v>
          </cell>
          <cell r="AC42" t="str">
            <v>2種目</v>
          </cell>
        </row>
        <row r="43">
          <cell r="S43" t="str">
            <v/>
          </cell>
          <cell r="T43" t="str">
            <v/>
          </cell>
          <cell r="U43">
            <v>2</v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>　　・　　</v>
          </cell>
          <cell r="AC43" t="str">
            <v>2種目</v>
          </cell>
        </row>
        <row r="44">
          <cell r="S44" t="str">
            <v/>
          </cell>
          <cell r="T44" t="str">
            <v/>
          </cell>
          <cell r="U44">
            <v>2</v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/>
          </cell>
          <cell r="AB44" t="str">
            <v>　　・　　</v>
          </cell>
          <cell r="AC44" t="str">
            <v>2種目</v>
          </cell>
        </row>
        <row r="45">
          <cell r="S45" t="str">
            <v/>
          </cell>
          <cell r="T45" t="str">
            <v/>
          </cell>
          <cell r="U45">
            <v>2</v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>　　・　　</v>
          </cell>
          <cell r="AC45" t="str">
            <v>2種目</v>
          </cell>
        </row>
        <row r="46">
          <cell r="S46" t="str">
            <v/>
          </cell>
          <cell r="T46" t="str">
            <v/>
          </cell>
          <cell r="U46">
            <v>2</v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B46" t="str">
            <v>　　・　　</v>
          </cell>
          <cell r="AC46" t="str">
            <v>2種目</v>
          </cell>
        </row>
        <row r="47">
          <cell r="S47" t="str">
            <v/>
          </cell>
          <cell r="T47" t="str">
            <v/>
          </cell>
          <cell r="U47">
            <v>2</v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>　　・　　</v>
          </cell>
          <cell r="AC47" t="str">
            <v>2種目</v>
          </cell>
        </row>
        <row r="48">
          <cell r="S48" t="str">
            <v/>
          </cell>
          <cell r="T48" t="str">
            <v/>
          </cell>
          <cell r="U48">
            <v>2</v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>　　・　　</v>
          </cell>
          <cell r="AC48" t="str">
            <v>2種目</v>
          </cell>
        </row>
        <row r="49">
          <cell r="S49" t="str">
            <v/>
          </cell>
          <cell r="T49" t="str">
            <v/>
          </cell>
          <cell r="U49">
            <v>1</v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>　　・　　</v>
          </cell>
          <cell r="AC49" t="str">
            <v>3種目</v>
          </cell>
        </row>
        <row r="50">
          <cell r="S50" t="str">
            <v/>
          </cell>
          <cell r="T50" t="str">
            <v/>
          </cell>
          <cell r="U50">
            <v>1</v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>　　・　　</v>
          </cell>
          <cell r="AC50" t="str">
            <v>3種目</v>
          </cell>
        </row>
        <row r="51">
          <cell r="S51" t="str">
            <v/>
          </cell>
          <cell r="T51" t="str">
            <v/>
          </cell>
          <cell r="U51">
            <v>1</v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>　　・　　</v>
          </cell>
          <cell r="AC51" t="str">
            <v>3種目</v>
          </cell>
        </row>
        <row r="52">
          <cell r="S52" t="str">
            <v/>
          </cell>
          <cell r="T52" t="str">
            <v/>
          </cell>
          <cell r="U52">
            <v>1</v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>　　・　　</v>
          </cell>
          <cell r="AC52" t="str">
            <v>3種目</v>
          </cell>
        </row>
        <row r="53">
          <cell r="S53" t="str">
            <v/>
          </cell>
          <cell r="T53" t="str">
            <v/>
          </cell>
          <cell r="U53">
            <v>1</v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>　　・　　</v>
          </cell>
          <cell r="AC53" t="str">
            <v>3種目</v>
          </cell>
        </row>
        <row r="54">
          <cell r="S54" t="str">
            <v/>
          </cell>
          <cell r="T54" t="str">
            <v/>
          </cell>
          <cell r="U54">
            <v>1</v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>　　・　　</v>
          </cell>
          <cell r="AC54" t="str">
            <v>3種目</v>
          </cell>
        </row>
        <row r="55">
          <cell r="S55" t="str">
            <v/>
          </cell>
          <cell r="T55" t="str">
            <v/>
          </cell>
          <cell r="U55">
            <v>1</v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 t="str">
            <v/>
          </cell>
          <cell r="AA55" t="str">
            <v/>
          </cell>
          <cell r="AB55" t="str">
            <v>　　・　　</v>
          </cell>
          <cell r="AC55" t="str">
            <v>3種目</v>
          </cell>
        </row>
        <row r="56">
          <cell r="S56" t="str">
            <v/>
          </cell>
          <cell r="T56" t="str">
            <v/>
          </cell>
          <cell r="U56">
            <v>1</v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  <cell r="AA56" t="str">
            <v/>
          </cell>
          <cell r="AB56" t="str">
            <v>　　・　　</v>
          </cell>
          <cell r="AC56" t="str">
            <v>3種目</v>
          </cell>
        </row>
        <row r="57">
          <cell r="S57" t="str">
            <v/>
          </cell>
          <cell r="T57" t="str">
            <v/>
          </cell>
          <cell r="U57">
            <v>1</v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>　　・　　</v>
          </cell>
          <cell r="AC57" t="str">
            <v>3種目</v>
          </cell>
        </row>
        <row r="58">
          <cell r="S58" t="str">
            <v/>
          </cell>
          <cell r="T58" t="str">
            <v/>
          </cell>
          <cell r="U58">
            <v>1</v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>　　・　　</v>
          </cell>
          <cell r="AC58" t="str">
            <v>3種目</v>
          </cell>
        </row>
        <row r="59">
          <cell r="S59" t="str">
            <v/>
          </cell>
          <cell r="T59" t="str">
            <v/>
          </cell>
          <cell r="U59">
            <v>2</v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>　　・　　</v>
          </cell>
          <cell r="AC59" t="str">
            <v>3種目</v>
          </cell>
        </row>
        <row r="60">
          <cell r="S60" t="str">
            <v/>
          </cell>
          <cell r="T60" t="str">
            <v/>
          </cell>
          <cell r="U60">
            <v>2</v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>　　・　　</v>
          </cell>
          <cell r="AC60" t="str">
            <v>3種目</v>
          </cell>
        </row>
        <row r="61">
          <cell r="S61" t="str">
            <v/>
          </cell>
          <cell r="T61" t="str">
            <v/>
          </cell>
          <cell r="U61">
            <v>2</v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>　　・　　</v>
          </cell>
          <cell r="AC61" t="str">
            <v>3種目</v>
          </cell>
        </row>
        <row r="62">
          <cell r="S62" t="str">
            <v/>
          </cell>
          <cell r="T62" t="str">
            <v/>
          </cell>
          <cell r="U62">
            <v>2</v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>　　・　　</v>
          </cell>
          <cell r="AC62" t="str">
            <v>3種目</v>
          </cell>
        </row>
        <row r="63">
          <cell r="S63" t="str">
            <v/>
          </cell>
          <cell r="T63" t="str">
            <v/>
          </cell>
          <cell r="U63">
            <v>2</v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>　　・　　</v>
          </cell>
          <cell r="AC63" t="str">
            <v>3種目</v>
          </cell>
        </row>
        <row r="64">
          <cell r="S64" t="str">
            <v/>
          </cell>
          <cell r="T64" t="str">
            <v/>
          </cell>
          <cell r="U64">
            <v>2</v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>　　・　　</v>
          </cell>
          <cell r="AC64" t="str">
            <v>3種目</v>
          </cell>
        </row>
        <row r="65">
          <cell r="S65" t="str">
            <v/>
          </cell>
          <cell r="T65" t="str">
            <v/>
          </cell>
          <cell r="U65">
            <v>2</v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>　　・　　</v>
          </cell>
          <cell r="AC65" t="str">
            <v>3種目</v>
          </cell>
        </row>
        <row r="66">
          <cell r="S66" t="str">
            <v/>
          </cell>
          <cell r="T66" t="str">
            <v/>
          </cell>
          <cell r="U66">
            <v>2</v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>　　・　　</v>
          </cell>
          <cell r="AC66" t="str">
            <v>3種目</v>
          </cell>
        </row>
        <row r="67">
          <cell r="S67" t="str">
            <v/>
          </cell>
          <cell r="T67" t="str">
            <v/>
          </cell>
          <cell r="U67">
            <v>2</v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 t="str">
            <v/>
          </cell>
          <cell r="AA67" t="str">
            <v/>
          </cell>
          <cell r="AB67" t="str">
            <v>　　・　　</v>
          </cell>
          <cell r="AC67" t="str">
            <v>3種目</v>
          </cell>
        </row>
        <row r="68">
          <cell r="S68" t="str">
            <v/>
          </cell>
          <cell r="T68" t="str">
            <v/>
          </cell>
          <cell r="U68">
            <v>2</v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 t="str">
            <v/>
          </cell>
          <cell r="AA68" t="str">
            <v/>
          </cell>
          <cell r="AB68" t="str">
            <v>　　・　　</v>
          </cell>
          <cell r="AC68" t="str">
            <v>3種目</v>
          </cell>
        </row>
        <row r="79">
          <cell r="S79" t="str">
            <v>連番</v>
          </cell>
          <cell r="T79" t="str">
            <v>資格</v>
          </cell>
          <cell r="U79" t="str">
            <v>性別</v>
          </cell>
          <cell r="V79" t="str">
            <v>№</v>
          </cell>
          <cell r="W79" t="str">
            <v>名前</v>
          </cell>
          <cell r="X79" t="str">
            <v>ﾌﾘｶﾞﾅ</v>
          </cell>
          <cell r="Y79" t="str">
            <v>学年</v>
          </cell>
          <cell r="Z79" t="str">
            <v>出場種目</v>
          </cell>
          <cell r="AA79" t="str">
            <v>出場記録</v>
          </cell>
          <cell r="AB79" t="str">
            <v>所属</v>
          </cell>
        </row>
        <row r="80">
          <cell r="S80" t="str">
            <v/>
          </cell>
          <cell r="T80" t="str">
            <v/>
          </cell>
          <cell r="U80">
            <v>1</v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 t="str">
            <v/>
          </cell>
          <cell r="AA80" t="str">
            <v/>
          </cell>
          <cell r="AB80" t="str">
            <v>　　・　　</v>
          </cell>
          <cell r="AC80" t="str">
            <v>1種目</v>
          </cell>
        </row>
        <row r="81">
          <cell r="S81" t="str">
            <v/>
          </cell>
          <cell r="T81" t="str">
            <v/>
          </cell>
          <cell r="U81">
            <v>1</v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 t="str">
            <v/>
          </cell>
          <cell r="AA81" t="str">
            <v/>
          </cell>
          <cell r="AB81" t="str">
            <v>　　・　　</v>
          </cell>
          <cell r="AC81" t="str">
            <v>1種目</v>
          </cell>
        </row>
        <row r="82">
          <cell r="S82" t="str">
            <v/>
          </cell>
          <cell r="T82" t="str">
            <v/>
          </cell>
          <cell r="U82">
            <v>1</v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 t="str">
            <v/>
          </cell>
          <cell r="AA82" t="str">
            <v/>
          </cell>
          <cell r="AB82" t="str">
            <v>　　・　　</v>
          </cell>
          <cell r="AC82" t="str">
            <v>1種目</v>
          </cell>
        </row>
        <row r="83">
          <cell r="S83" t="str">
            <v/>
          </cell>
          <cell r="T83" t="str">
            <v/>
          </cell>
          <cell r="U83">
            <v>1</v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 t="str">
            <v/>
          </cell>
          <cell r="AA83" t="str">
            <v/>
          </cell>
          <cell r="AB83" t="str">
            <v>　　・　　</v>
          </cell>
          <cell r="AC83" t="str">
            <v>1種目</v>
          </cell>
        </row>
        <row r="84">
          <cell r="S84" t="str">
            <v/>
          </cell>
          <cell r="T84" t="str">
            <v/>
          </cell>
          <cell r="U84">
            <v>1</v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 t="str">
            <v/>
          </cell>
          <cell r="AA84" t="str">
            <v/>
          </cell>
          <cell r="AB84" t="str">
            <v>　　・　　</v>
          </cell>
          <cell r="AC84" t="str">
            <v>1種目</v>
          </cell>
        </row>
        <row r="85">
          <cell r="S85" t="str">
            <v/>
          </cell>
          <cell r="T85" t="str">
            <v/>
          </cell>
          <cell r="U85">
            <v>1</v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 t="str">
            <v/>
          </cell>
          <cell r="AA85" t="str">
            <v/>
          </cell>
          <cell r="AB85" t="str">
            <v>　　・　　</v>
          </cell>
          <cell r="AC85" t="str">
            <v>1種目</v>
          </cell>
        </row>
        <row r="86">
          <cell r="S86" t="str">
            <v/>
          </cell>
          <cell r="T86" t="str">
            <v/>
          </cell>
          <cell r="U86">
            <v>1</v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  <cell r="AA86" t="str">
            <v/>
          </cell>
          <cell r="AB86" t="str">
            <v>　　・　　</v>
          </cell>
          <cell r="AC86" t="str">
            <v>1種目</v>
          </cell>
        </row>
        <row r="87">
          <cell r="S87" t="str">
            <v/>
          </cell>
          <cell r="T87" t="str">
            <v/>
          </cell>
          <cell r="U87">
            <v>1</v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  <cell r="AB87" t="str">
            <v>　　・　　</v>
          </cell>
          <cell r="AC87" t="str">
            <v>1種目</v>
          </cell>
        </row>
        <row r="88">
          <cell r="S88" t="str">
            <v/>
          </cell>
          <cell r="T88" t="str">
            <v/>
          </cell>
          <cell r="U88">
            <v>1</v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 t="str">
            <v/>
          </cell>
          <cell r="AA88" t="str">
            <v/>
          </cell>
          <cell r="AB88" t="str">
            <v>　　・　　</v>
          </cell>
          <cell r="AC88" t="str">
            <v>1種目</v>
          </cell>
        </row>
        <row r="89">
          <cell r="S89" t="str">
            <v/>
          </cell>
          <cell r="T89" t="str">
            <v/>
          </cell>
          <cell r="U89">
            <v>1</v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 t="str">
            <v/>
          </cell>
          <cell r="AA89" t="str">
            <v/>
          </cell>
          <cell r="AB89" t="str">
            <v>　　・　　</v>
          </cell>
          <cell r="AC89" t="str">
            <v>1種目</v>
          </cell>
        </row>
        <row r="90">
          <cell r="S90" t="str">
            <v/>
          </cell>
          <cell r="T90" t="str">
            <v/>
          </cell>
          <cell r="U90">
            <v>2</v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>　　・　　</v>
          </cell>
          <cell r="AC90" t="str">
            <v>1種目</v>
          </cell>
        </row>
        <row r="91">
          <cell r="S91" t="str">
            <v/>
          </cell>
          <cell r="T91" t="str">
            <v/>
          </cell>
          <cell r="U91">
            <v>2</v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  <cell r="AA91" t="str">
            <v/>
          </cell>
          <cell r="AB91" t="str">
            <v>　　・　　</v>
          </cell>
          <cell r="AC91" t="str">
            <v>1種目</v>
          </cell>
        </row>
        <row r="92">
          <cell r="S92" t="str">
            <v/>
          </cell>
          <cell r="T92" t="str">
            <v/>
          </cell>
          <cell r="U92">
            <v>2</v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  <cell r="AB92" t="str">
            <v>　　・　　</v>
          </cell>
          <cell r="AC92" t="str">
            <v>1種目</v>
          </cell>
        </row>
        <row r="93">
          <cell r="S93" t="str">
            <v/>
          </cell>
          <cell r="T93" t="str">
            <v/>
          </cell>
          <cell r="U93">
            <v>2</v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  <cell r="AA93" t="str">
            <v/>
          </cell>
          <cell r="AB93" t="str">
            <v>　　・　　</v>
          </cell>
          <cell r="AC93" t="str">
            <v>1種目</v>
          </cell>
        </row>
        <row r="94">
          <cell r="S94" t="str">
            <v/>
          </cell>
          <cell r="T94" t="str">
            <v/>
          </cell>
          <cell r="U94">
            <v>2</v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>　　・　　</v>
          </cell>
          <cell r="AC94" t="str">
            <v>1種目</v>
          </cell>
        </row>
        <row r="95">
          <cell r="S95" t="str">
            <v/>
          </cell>
          <cell r="T95" t="str">
            <v/>
          </cell>
          <cell r="U95">
            <v>2</v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>　　・　　</v>
          </cell>
          <cell r="AC95" t="str">
            <v>1種目</v>
          </cell>
        </row>
        <row r="96">
          <cell r="S96" t="str">
            <v/>
          </cell>
          <cell r="T96" t="str">
            <v/>
          </cell>
          <cell r="U96">
            <v>2</v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>　　・　　</v>
          </cell>
          <cell r="AC96" t="str">
            <v>1種目</v>
          </cell>
        </row>
        <row r="97">
          <cell r="S97" t="str">
            <v/>
          </cell>
          <cell r="T97" t="str">
            <v/>
          </cell>
          <cell r="U97">
            <v>2</v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  <cell r="AA97" t="str">
            <v/>
          </cell>
          <cell r="AB97" t="str">
            <v>　　・　　</v>
          </cell>
          <cell r="AC97" t="str">
            <v>1種目</v>
          </cell>
        </row>
        <row r="98">
          <cell r="S98" t="str">
            <v/>
          </cell>
          <cell r="T98" t="str">
            <v/>
          </cell>
          <cell r="U98">
            <v>2</v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  <cell r="AA98" t="str">
            <v/>
          </cell>
          <cell r="AB98" t="str">
            <v>　　・　　</v>
          </cell>
          <cell r="AC98" t="str">
            <v>1種目</v>
          </cell>
        </row>
        <row r="99">
          <cell r="S99" t="str">
            <v/>
          </cell>
          <cell r="T99" t="str">
            <v/>
          </cell>
          <cell r="U99">
            <v>2</v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 t="str">
            <v/>
          </cell>
          <cell r="AA99" t="str">
            <v/>
          </cell>
          <cell r="AB99" t="str">
            <v>　　・　　</v>
          </cell>
          <cell r="AC99" t="str">
            <v>1種目</v>
          </cell>
        </row>
        <row r="100">
          <cell r="S100" t="str">
            <v/>
          </cell>
          <cell r="T100" t="str">
            <v/>
          </cell>
          <cell r="U100">
            <v>1</v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 t="str">
            <v/>
          </cell>
          <cell r="AA100" t="str">
            <v/>
          </cell>
          <cell r="AB100" t="str">
            <v>　　・　　</v>
          </cell>
          <cell r="AC100" t="str">
            <v>2種目</v>
          </cell>
        </row>
        <row r="101">
          <cell r="S101" t="str">
            <v/>
          </cell>
          <cell r="T101" t="str">
            <v/>
          </cell>
          <cell r="U101">
            <v>1</v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 t="str">
            <v/>
          </cell>
          <cell r="AA101" t="str">
            <v/>
          </cell>
          <cell r="AB101" t="str">
            <v>　　・　　</v>
          </cell>
          <cell r="AC101" t="str">
            <v>2種目</v>
          </cell>
        </row>
        <row r="102">
          <cell r="S102" t="str">
            <v/>
          </cell>
          <cell r="T102" t="str">
            <v/>
          </cell>
          <cell r="U102">
            <v>1</v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 t="str">
            <v/>
          </cell>
          <cell r="AA102" t="str">
            <v/>
          </cell>
          <cell r="AB102" t="str">
            <v>　　・　　</v>
          </cell>
          <cell r="AC102" t="str">
            <v>2種目</v>
          </cell>
        </row>
        <row r="103">
          <cell r="S103" t="str">
            <v/>
          </cell>
          <cell r="T103" t="str">
            <v/>
          </cell>
          <cell r="U103">
            <v>1</v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 t="str">
            <v/>
          </cell>
          <cell r="AA103" t="str">
            <v/>
          </cell>
          <cell r="AB103" t="str">
            <v>　　・　　</v>
          </cell>
          <cell r="AC103" t="str">
            <v>2種目</v>
          </cell>
        </row>
        <row r="104">
          <cell r="S104" t="str">
            <v/>
          </cell>
          <cell r="T104" t="str">
            <v/>
          </cell>
          <cell r="U104">
            <v>1</v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  <cell r="AA104" t="str">
            <v/>
          </cell>
          <cell r="AB104" t="str">
            <v>　　・　　</v>
          </cell>
          <cell r="AC104" t="str">
            <v>2種目</v>
          </cell>
        </row>
        <row r="105">
          <cell r="S105" t="str">
            <v/>
          </cell>
          <cell r="T105" t="str">
            <v/>
          </cell>
          <cell r="U105">
            <v>1</v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 t="str">
            <v/>
          </cell>
          <cell r="AA105" t="str">
            <v/>
          </cell>
          <cell r="AB105" t="str">
            <v>　　・　　</v>
          </cell>
          <cell r="AC105" t="str">
            <v>2種目</v>
          </cell>
        </row>
        <row r="106">
          <cell r="S106" t="str">
            <v/>
          </cell>
          <cell r="T106" t="str">
            <v/>
          </cell>
          <cell r="U106">
            <v>1</v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>　　・　　</v>
          </cell>
          <cell r="AC106" t="str">
            <v>2種目</v>
          </cell>
        </row>
        <row r="107">
          <cell r="S107" t="str">
            <v/>
          </cell>
          <cell r="T107" t="str">
            <v/>
          </cell>
          <cell r="U107">
            <v>1</v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 t="str">
            <v/>
          </cell>
          <cell r="AA107" t="str">
            <v/>
          </cell>
          <cell r="AB107" t="str">
            <v>　　・　　</v>
          </cell>
          <cell r="AC107" t="str">
            <v>2種目</v>
          </cell>
        </row>
        <row r="108">
          <cell r="S108" t="str">
            <v/>
          </cell>
          <cell r="T108" t="str">
            <v/>
          </cell>
          <cell r="U108">
            <v>1</v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>　　・　　</v>
          </cell>
          <cell r="AC108" t="str">
            <v>2種目</v>
          </cell>
        </row>
        <row r="109">
          <cell r="S109" t="str">
            <v/>
          </cell>
          <cell r="T109" t="str">
            <v/>
          </cell>
          <cell r="U109">
            <v>1</v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>　　・　　</v>
          </cell>
          <cell r="AC109" t="str">
            <v>2種目</v>
          </cell>
        </row>
        <row r="110">
          <cell r="S110" t="str">
            <v/>
          </cell>
          <cell r="T110" t="str">
            <v/>
          </cell>
          <cell r="U110">
            <v>2</v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 t="str">
            <v/>
          </cell>
          <cell r="AA110" t="str">
            <v/>
          </cell>
          <cell r="AB110" t="str">
            <v>　　・　　</v>
          </cell>
          <cell r="AC110" t="str">
            <v>2種目</v>
          </cell>
        </row>
        <row r="111">
          <cell r="S111" t="str">
            <v/>
          </cell>
          <cell r="T111" t="str">
            <v/>
          </cell>
          <cell r="U111">
            <v>2</v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 t="str">
            <v/>
          </cell>
          <cell r="AA111" t="str">
            <v/>
          </cell>
          <cell r="AB111" t="str">
            <v>　　・　　</v>
          </cell>
          <cell r="AC111" t="str">
            <v>2種目</v>
          </cell>
        </row>
        <row r="112">
          <cell r="S112" t="str">
            <v/>
          </cell>
          <cell r="T112" t="str">
            <v/>
          </cell>
          <cell r="U112">
            <v>2</v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 t="str">
            <v/>
          </cell>
          <cell r="AA112" t="str">
            <v/>
          </cell>
          <cell r="AB112" t="str">
            <v>　　・　　</v>
          </cell>
          <cell r="AC112" t="str">
            <v>2種目</v>
          </cell>
        </row>
        <row r="113">
          <cell r="S113" t="str">
            <v/>
          </cell>
          <cell r="T113" t="str">
            <v/>
          </cell>
          <cell r="U113">
            <v>2</v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 t="str">
            <v/>
          </cell>
          <cell r="AA113" t="str">
            <v/>
          </cell>
          <cell r="AB113" t="str">
            <v>　　・　　</v>
          </cell>
          <cell r="AC113" t="str">
            <v>2種目</v>
          </cell>
        </row>
        <row r="114">
          <cell r="S114" t="str">
            <v/>
          </cell>
          <cell r="T114" t="str">
            <v/>
          </cell>
          <cell r="U114">
            <v>2</v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 t="str">
            <v/>
          </cell>
          <cell r="AA114" t="str">
            <v/>
          </cell>
          <cell r="AB114" t="str">
            <v>　　・　　</v>
          </cell>
          <cell r="AC114" t="str">
            <v>2種目</v>
          </cell>
        </row>
        <row r="115">
          <cell r="S115" t="str">
            <v/>
          </cell>
          <cell r="T115" t="str">
            <v/>
          </cell>
          <cell r="U115">
            <v>2</v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 t="str">
            <v/>
          </cell>
          <cell r="AA115" t="str">
            <v/>
          </cell>
          <cell r="AB115" t="str">
            <v>　　・　　</v>
          </cell>
          <cell r="AC115" t="str">
            <v>2種目</v>
          </cell>
        </row>
        <row r="116">
          <cell r="S116" t="str">
            <v/>
          </cell>
          <cell r="T116" t="str">
            <v/>
          </cell>
          <cell r="U116">
            <v>2</v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 t="str">
            <v/>
          </cell>
          <cell r="AA116" t="str">
            <v/>
          </cell>
          <cell r="AB116" t="str">
            <v>　　・　　</v>
          </cell>
          <cell r="AC116" t="str">
            <v>2種目</v>
          </cell>
        </row>
        <row r="117">
          <cell r="S117" t="str">
            <v/>
          </cell>
          <cell r="T117" t="str">
            <v/>
          </cell>
          <cell r="U117">
            <v>2</v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 t="str">
            <v/>
          </cell>
          <cell r="AA117" t="str">
            <v/>
          </cell>
          <cell r="AB117" t="str">
            <v>　　・　　</v>
          </cell>
          <cell r="AC117" t="str">
            <v>2種目</v>
          </cell>
        </row>
        <row r="118">
          <cell r="S118" t="str">
            <v/>
          </cell>
          <cell r="T118" t="str">
            <v/>
          </cell>
          <cell r="U118">
            <v>2</v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B118" t="str">
            <v>　　・　　</v>
          </cell>
          <cell r="AC118" t="str">
            <v>2種目</v>
          </cell>
        </row>
        <row r="119">
          <cell r="S119" t="str">
            <v/>
          </cell>
          <cell r="T119" t="str">
            <v/>
          </cell>
          <cell r="U119">
            <v>2</v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B119" t="str">
            <v>　　・　　</v>
          </cell>
          <cell r="AC119" t="str">
            <v>2種目</v>
          </cell>
        </row>
        <row r="120">
          <cell r="S120" t="str">
            <v/>
          </cell>
          <cell r="T120" t="str">
            <v/>
          </cell>
          <cell r="U120">
            <v>1</v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>　　・　　</v>
          </cell>
          <cell r="AC120" t="str">
            <v>3種目</v>
          </cell>
        </row>
        <row r="121">
          <cell r="S121" t="str">
            <v/>
          </cell>
          <cell r="T121" t="str">
            <v/>
          </cell>
          <cell r="U121">
            <v>1</v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>　　・　　</v>
          </cell>
          <cell r="AC121" t="str">
            <v>3種目</v>
          </cell>
        </row>
        <row r="122">
          <cell r="S122" t="str">
            <v/>
          </cell>
          <cell r="T122" t="str">
            <v/>
          </cell>
          <cell r="U122">
            <v>1</v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 t="str">
            <v/>
          </cell>
          <cell r="AA122" t="str">
            <v/>
          </cell>
          <cell r="AB122" t="str">
            <v>　　・　　</v>
          </cell>
          <cell r="AC122" t="str">
            <v>3種目</v>
          </cell>
        </row>
        <row r="123">
          <cell r="S123" t="str">
            <v/>
          </cell>
          <cell r="T123" t="str">
            <v/>
          </cell>
          <cell r="U123">
            <v>1</v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 t="str">
            <v/>
          </cell>
          <cell r="AA123" t="str">
            <v/>
          </cell>
          <cell r="AB123" t="str">
            <v>　　・　　</v>
          </cell>
          <cell r="AC123" t="str">
            <v>3種目</v>
          </cell>
        </row>
        <row r="124">
          <cell r="S124" t="str">
            <v/>
          </cell>
          <cell r="T124" t="str">
            <v/>
          </cell>
          <cell r="U124">
            <v>1</v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  <cell r="AB124" t="str">
            <v>　　・　　</v>
          </cell>
          <cell r="AC124" t="str">
            <v>3種目</v>
          </cell>
        </row>
        <row r="125">
          <cell r="S125" t="str">
            <v/>
          </cell>
          <cell r="T125" t="str">
            <v/>
          </cell>
          <cell r="U125">
            <v>1</v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 t="str">
            <v/>
          </cell>
          <cell r="AA125" t="str">
            <v/>
          </cell>
          <cell r="AB125" t="str">
            <v>　　・　　</v>
          </cell>
          <cell r="AC125" t="str">
            <v>3種目</v>
          </cell>
        </row>
        <row r="126">
          <cell r="S126" t="str">
            <v/>
          </cell>
          <cell r="T126" t="str">
            <v/>
          </cell>
          <cell r="U126">
            <v>1</v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  <cell r="AB126" t="str">
            <v>　　・　　</v>
          </cell>
          <cell r="AC126" t="str">
            <v>3種目</v>
          </cell>
        </row>
        <row r="127">
          <cell r="S127" t="str">
            <v/>
          </cell>
          <cell r="T127" t="str">
            <v/>
          </cell>
          <cell r="U127">
            <v>1</v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 t="str">
            <v/>
          </cell>
          <cell r="AA127" t="str">
            <v/>
          </cell>
          <cell r="AB127" t="str">
            <v>　　・　　</v>
          </cell>
          <cell r="AC127" t="str">
            <v>3種目</v>
          </cell>
        </row>
        <row r="128">
          <cell r="S128" t="str">
            <v/>
          </cell>
          <cell r="T128" t="str">
            <v/>
          </cell>
          <cell r="U128">
            <v>1</v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 t="str">
            <v/>
          </cell>
          <cell r="AA128" t="str">
            <v/>
          </cell>
          <cell r="AB128" t="str">
            <v>　　・　　</v>
          </cell>
          <cell r="AC128" t="str">
            <v>3種目</v>
          </cell>
        </row>
        <row r="129">
          <cell r="S129" t="str">
            <v/>
          </cell>
          <cell r="T129" t="str">
            <v/>
          </cell>
          <cell r="U129">
            <v>1</v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>　　・　　</v>
          </cell>
          <cell r="AC129" t="str">
            <v>3種目</v>
          </cell>
        </row>
        <row r="130">
          <cell r="S130" t="str">
            <v/>
          </cell>
          <cell r="T130" t="str">
            <v/>
          </cell>
          <cell r="U130">
            <v>2</v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 t="str">
            <v/>
          </cell>
          <cell r="AA130" t="str">
            <v/>
          </cell>
          <cell r="AB130" t="str">
            <v>　　・　　</v>
          </cell>
          <cell r="AC130" t="str">
            <v>3種目</v>
          </cell>
        </row>
        <row r="131">
          <cell r="S131" t="str">
            <v/>
          </cell>
          <cell r="T131" t="str">
            <v/>
          </cell>
          <cell r="U131">
            <v>2</v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 t="str">
            <v/>
          </cell>
          <cell r="AA131" t="str">
            <v/>
          </cell>
          <cell r="AB131" t="str">
            <v>　　・　　</v>
          </cell>
          <cell r="AC131" t="str">
            <v>3種目</v>
          </cell>
        </row>
        <row r="132">
          <cell r="S132" t="str">
            <v/>
          </cell>
          <cell r="T132" t="str">
            <v/>
          </cell>
          <cell r="U132">
            <v>2</v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 t="str">
            <v/>
          </cell>
          <cell r="AA132" t="str">
            <v/>
          </cell>
          <cell r="AB132" t="str">
            <v>　　・　　</v>
          </cell>
          <cell r="AC132" t="str">
            <v>3種目</v>
          </cell>
        </row>
        <row r="133">
          <cell r="S133" t="str">
            <v/>
          </cell>
          <cell r="T133" t="str">
            <v/>
          </cell>
          <cell r="U133">
            <v>2</v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 t="str">
            <v/>
          </cell>
          <cell r="AA133" t="str">
            <v/>
          </cell>
          <cell r="AB133" t="str">
            <v>　　・　　</v>
          </cell>
          <cell r="AC133" t="str">
            <v>3種目</v>
          </cell>
        </row>
        <row r="134">
          <cell r="S134" t="str">
            <v/>
          </cell>
          <cell r="T134" t="str">
            <v/>
          </cell>
          <cell r="U134">
            <v>2</v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 t="str">
            <v/>
          </cell>
          <cell r="AA134" t="str">
            <v/>
          </cell>
          <cell r="AB134" t="str">
            <v>　　・　　</v>
          </cell>
          <cell r="AC134" t="str">
            <v>3種目</v>
          </cell>
        </row>
        <row r="135">
          <cell r="S135" t="str">
            <v/>
          </cell>
          <cell r="T135" t="str">
            <v/>
          </cell>
          <cell r="U135">
            <v>2</v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 t="str">
            <v/>
          </cell>
          <cell r="AA135" t="str">
            <v/>
          </cell>
          <cell r="AB135" t="str">
            <v>　　・　　</v>
          </cell>
          <cell r="AC135" t="str">
            <v>3種目</v>
          </cell>
        </row>
        <row r="136">
          <cell r="S136" t="str">
            <v/>
          </cell>
          <cell r="T136" t="str">
            <v/>
          </cell>
          <cell r="U136">
            <v>2</v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 t="str">
            <v/>
          </cell>
          <cell r="AA136" t="str">
            <v/>
          </cell>
          <cell r="AB136" t="str">
            <v>　　・　　</v>
          </cell>
          <cell r="AC136" t="str">
            <v>3種目</v>
          </cell>
        </row>
        <row r="139">
          <cell r="S139" t="str">
            <v/>
          </cell>
          <cell r="T139" t="str">
            <v/>
          </cell>
          <cell r="U139">
            <v>2</v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 t="str">
            <v/>
          </cell>
          <cell r="AA139" t="str">
            <v/>
          </cell>
          <cell r="AB139" t="str">
            <v>　　・　　</v>
          </cell>
          <cell r="AC139" t="str">
            <v>3種目</v>
          </cell>
        </row>
        <row r="140">
          <cell r="S140" t="str">
            <v/>
          </cell>
          <cell r="T140" t="str">
            <v/>
          </cell>
          <cell r="U140">
            <v>2</v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 t="str">
            <v/>
          </cell>
          <cell r="AA140" t="str">
            <v/>
          </cell>
          <cell r="AB140" t="str">
            <v>　　・　　</v>
          </cell>
          <cell r="AC140" t="str">
            <v>3種目</v>
          </cell>
        </row>
        <row r="141">
          <cell r="S141" t="str">
            <v/>
          </cell>
          <cell r="T141" t="str">
            <v/>
          </cell>
          <cell r="U141">
            <v>2</v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 t="str">
            <v/>
          </cell>
          <cell r="AA141" t="str">
            <v/>
          </cell>
          <cell r="AB141" t="str">
            <v>　　・　　</v>
          </cell>
          <cell r="AC141" t="str">
            <v>3種目</v>
          </cell>
        </row>
      </sheetData>
      <sheetData sheetId="10">
        <row r="2">
          <cell r="AA2" t="str">
            <v/>
          </cell>
        </row>
        <row r="9">
          <cell r="V9" t="str">
            <v>連番</v>
          </cell>
          <cell r="W9" t="str">
            <v>資格</v>
          </cell>
          <cell r="X9" t="str">
            <v>性別</v>
          </cell>
          <cell r="Y9" t="str">
            <v>№</v>
          </cell>
          <cell r="Z9" t="str">
            <v>名前</v>
          </cell>
          <cell r="AA9" t="str">
            <v>ﾌﾘｶﾞﾅ</v>
          </cell>
          <cell r="AB9" t="str">
            <v>学年</v>
          </cell>
          <cell r="AC9" t="str">
            <v>出場種目</v>
          </cell>
          <cell r="AD9" t="str">
            <v>出場記録</v>
          </cell>
          <cell r="AE9" t="str">
            <v>所属</v>
          </cell>
          <cell r="AF9" t="str">
            <v>性別</v>
          </cell>
        </row>
        <row r="10">
          <cell r="V10" t="str">
            <v/>
          </cell>
          <cell r="W10" t="str">
            <v/>
          </cell>
          <cell r="X10">
            <v>1</v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>
            <v>1</v>
          </cell>
        </row>
        <row r="11">
          <cell r="V11" t="str">
            <v/>
          </cell>
          <cell r="W11" t="str">
            <v/>
          </cell>
          <cell r="X11">
            <v>1</v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>
            <v>1</v>
          </cell>
        </row>
        <row r="12">
          <cell r="V12" t="str">
            <v/>
          </cell>
          <cell r="W12" t="str">
            <v/>
          </cell>
          <cell r="X12">
            <v>1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>
            <v>1</v>
          </cell>
        </row>
        <row r="13">
          <cell r="V13" t="str">
            <v/>
          </cell>
          <cell r="W13" t="str">
            <v/>
          </cell>
          <cell r="X13">
            <v>1</v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>
            <v>1</v>
          </cell>
        </row>
        <row r="14">
          <cell r="V14" t="str">
            <v/>
          </cell>
          <cell r="W14" t="str">
            <v/>
          </cell>
          <cell r="X14">
            <v>1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>
            <v>1</v>
          </cell>
        </row>
        <row r="15">
          <cell r="V15" t="str">
            <v/>
          </cell>
          <cell r="W15" t="str">
            <v/>
          </cell>
          <cell r="X15">
            <v>1</v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>
            <v>1</v>
          </cell>
        </row>
        <row r="16">
          <cell r="V16" t="str">
            <v/>
          </cell>
          <cell r="W16" t="str">
            <v/>
          </cell>
          <cell r="X16">
            <v>1</v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>
            <v>1</v>
          </cell>
        </row>
        <row r="17">
          <cell r="V17" t="str">
            <v/>
          </cell>
          <cell r="W17" t="str">
            <v/>
          </cell>
          <cell r="X17">
            <v>1</v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>
            <v>1</v>
          </cell>
        </row>
        <row r="18">
          <cell r="V18" t="str">
            <v/>
          </cell>
          <cell r="W18" t="str">
            <v/>
          </cell>
          <cell r="X18">
            <v>1</v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>
            <v>1</v>
          </cell>
        </row>
        <row r="19">
          <cell r="V19" t="str">
            <v/>
          </cell>
          <cell r="W19" t="str">
            <v/>
          </cell>
          <cell r="X19">
            <v>1</v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>
            <v>1</v>
          </cell>
        </row>
        <row r="20">
          <cell r="V20" t="str">
            <v/>
          </cell>
          <cell r="W20" t="str">
            <v/>
          </cell>
          <cell r="X20">
            <v>1</v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>
            <v>1</v>
          </cell>
        </row>
        <row r="21">
          <cell r="V21" t="str">
            <v/>
          </cell>
          <cell r="W21" t="str">
            <v/>
          </cell>
          <cell r="X21">
            <v>1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>
            <v>1</v>
          </cell>
        </row>
        <row r="22">
          <cell r="V22" t="str">
            <v/>
          </cell>
          <cell r="W22" t="str">
            <v/>
          </cell>
          <cell r="X22">
            <v>1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>
            <v>1</v>
          </cell>
        </row>
        <row r="23">
          <cell r="V23" t="str">
            <v/>
          </cell>
          <cell r="W23" t="str">
            <v/>
          </cell>
          <cell r="X23">
            <v>1</v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>
            <v>1</v>
          </cell>
        </row>
        <row r="24">
          <cell r="V24" t="str">
            <v/>
          </cell>
          <cell r="W24" t="str">
            <v/>
          </cell>
          <cell r="X24">
            <v>1</v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>
            <v>1</v>
          </cell>
        </row>
        <row r="25">
          <cell r="V25" t="str">
            <v/>
          </cell>
          <cell r="W25" t="str">
            <v/>
          </cell>
          <cell r="X25">
            <v>1</v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>
            <v>1</v>
          </cell>
        </row>
        <row r="26">
          <cell r="V26" t="str">
            <v/>
          </cell>
          <cell r="W26" t="str">
            <v/>
          </cell>
          <cell r="X26">
            <v>1</v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>
            <v>1</v>
          </cell>
        </row>
        <row r="27">
          <cell r="V27" t="str">
            <v/>
          </cell>
          <cell r="W27" t="str">
            <v/>
          </cell>
          <cell r="X27">
            <v>1</v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>
            <v>1</v>
          </cell>
        </row>
        <row r="28">
          <cell r="V28" t="str">
            <v/>
          </cell>
          <cell r="W28" t="str">
            <v/>
          </cell>
          <cell r="X28">
            <v>1</v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>
            <v>1</v>
          </cell>
        </row>
        <row r="29">
          <cell r="V29" t="str">
            <v/>
          </cell>
          <cell r="W29" t="str">
            <v/>
          </cell>
          <cell r="X29">
            <v>1</v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F29">
            <v>1</v>
          </cell>
        </row>
        <row r="30">
          <cell r="V30" t="str">
            <v/>
          </cell>
          <cell r="W30" t="str">
            <v/>
          </cell>
          <cell r="X30">
            <v>1</v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>
            <v>1</v>
          </cell>
        </row>
        <row r="31">
          <cell r="V31" t="str">
            <v/>
          </cell>
          <cell r="W31" t="str">
            <v/>
          </cell>
          <cell r="X31">
            <v>1</v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F31">
            <v>1</v>
          </cell>
        </row>
        <row r="32">
          <cell r="X32">
            <v>1</v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F32">
            <v>1</v>
          </cell>
        </row>
        <row r="33">
          <cell r="X33">
            <v>1</v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C33" t="str">
            <v/>
          </cell>
          <cell r="AE33" t="str">
            <v/>
          </cell>
          <cell r="AF33">
            <v>1</v>
          </cell>
        </row>
        <row r="34">
          <cell r="X34">
            <v>1</v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E34" t="str">
            <v/>
          </cell>
          <cell r="AF34">
            <v>1</v>
          </cell>
        </row>
        <row r="35">
          <cell r="X35">
            <v>1</v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  <cell r="AC35" t="str">
            <v/>
          </cell>
          <cell r="AE35" t="str">
            <v/>
          </cell>
          <cell r="AF35">
            <v>1</v>
          </cell>
        </row>
        <row r="36">
          <cell r="X36">
            <v>1</v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E36" t="str">
            <v/>
          </cell>
          <cell r="AF36">
            <v>1</v>
          </cell>
        </row>
        <row r="37">
          <cell r="X37">
            <v>1</v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E37" t="str">
            <v/>
          </cell>
          <cell r="AF37">
            <v>1</v>
          </cell>
        </row>
        <row r="38">
          <cell r="V38" t="str">
            <v/>
          </cell>
          <cell r="W38" t="str">
            <v/>
          </cell>
          <cell r="X38">
            <v>1</v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  <cell r="AC38" t="str">
            <v/>
          </cell>
          <cell r="AD38" t="str">
            <v/>
          </cell>
          <cell r="AE38" t="str">
            <v/>
          </cell>
          <cell r="AF38">
            <v>1</v>
          </cell>
        </row>
        <row r="39">
          <cell r="V39" t="str">
            <v/>
          </cell>
          <cell r="W39" t="str">
            <v/>
          </cell>
          <cell r="X39">
            <v>1</v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  <cell r="AC39" t="str">
            <v/>
          </cell>
          <cell r="AD39" t="str">
            <v/>
          </cell>
          <cell r="AE39" t="str">
            <v/>
          </cell>
          <cell r="AF39">
            <v>1</v>
          </cell>
        </row>
        <row r="40">
          <cell r="V40" t="str">
            <v/>
          </cell>
          <cell r="W40" t="str">
            <v/>
          </cell>
          <cell r="X40">
            <v>1</v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  <cell r="AC40" t="str">
            <v/>
          </cell>
          <cell r="AD40" t="str">
            <v/>
          </cell>
          <cell r="AE40" t="str">
            <v/>
          </cell>
          <cell r="AF40">
            <v>1</v>
          </cell>
        </row>
        <row r="41">
          <cell r="V41" t="str">
            <v/>
          </cell>
          <cell r="W41" t="str">
            <v/>
          </cell>
          <cell r="X41">
            <v>1</v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F41">
            <v>1</v>
          </cell>
        </row>
        <row r="42">
          <cell r="V42" t="str">
            <v/>
          </cell>
          <cell r="W42" t="str">
            <v/>
          </cell>
          <cell r="X42">
            <v>1</v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  <cell r="AF42">
            <v>1</v>
          </cell>
        </row>
        <row r="43">
          <cell r="V43" t="str">
            <v/>
          </cell>
          <cell r="W43" t="str">
            <v/>
          </cell>
          <cell r="X43">
            <v>1</v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F43">
            <v>1</v>
          </cell>
        </row>
        <row r="44">
          <cell r="V44" t="str">
            <v/>
          </cell>
          <cell r="W44" t="str">
            <v/>
          </cell>
          <cell r="X44">
            <v>1</v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 t="str">
            <v/>
          </cell>
          <cell r="AF44">
            <v>1</v>
          </cell>
        </row>
        <row r="45">
          <cell r="V45" t="str">
            <v/>
          </cell>
          <cell r="W45" t="str">
            <v/>
          </cell>
          <cell r="X45">
            <v>1</v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F45">
            <v>1</v>
          </cell>
        </row>
        <row r="46">
          <cell r="V46" t="str">
            <v/>
          </cell>
          <cell r="W46" t="str">
            <v/>
          </cell>
          <cell r="X46">
            <v>1</v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F46">
            <v>1</v>
          </cell>
        </row>
        <row r="47">
          <cell r="V47" t="str">
            <v/>
          </cell>
          <cell r="W47" t="str">
            <v/>
          </cell>
          <cell r="X47">
            <v>1</v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>
            <v>1</v>
          </cell>
        </row>
        <row r="48">
          <cell r="L48" t="str">
            <v/>
          </cell>
          <cell r="V48" t="str">
            <v/>
          </cell>
          <cell r="W48" t="str">
            <v/>
          </cell>
          <cell r="X48">
            <v>1</v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F48">
            <v>1</v>
          </cell>
        </row>
        <row r="49">
          <cell r="V49" t="str">
            <v/>
          </cell>
          <cell r="W49" t="str">
            <v/>
          </cell>
          <cell r="X49">
            <v>1</v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F49">
            <v>1</v>
          </cell>
        </row>
        <row r="50">
          <cell r="V50" t="str">
            <v/>
          </cell>
          <cell r="W50" t="str">
            <v/>
          </cell>
          <cell r="X50">
            <v>1</v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>
            <v>1</v>
          </cell>
        </row>
        <row r="51">
          <cell r="V51" t="str">
            <v/>
          </cell>
          <cell r="W51" t="str">
            <v/>
          </cell>
          <cell r="X51">
            <v>1</v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>
            <v>1</v>
          </cell>
        </row>
        <row r="52">
          <cell r="V52" t="str">
            <v/>
          </cell>
          <cell r="W52" t="str">
            <v/>
          </cell>
          <cell r="X52">
            <v>1</v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>
            <v>1</v>
          </cell>
        </row>
        <row r="53">
          <cell r="V53" t="str">
            <v/>
          </cell>
          <cell r="W53" t="str">
            <v/>
          </cell>
          <cell r="X53">
            <v>1</v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F53">
            <v>1</v>
          </cell>
        </row>
        <row r="54">
          <cell r="V54" t="str">
            <v/>
          </cell>
          <cell r="W54" t="str">
            <v/>
          </cell>
          <cell r="X54">
            <v>1</v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>
            <v>1</v>
          </cell>
        </row>
        <row r="55">
          <cell r="V55" t="str">
            <v/>
          </cell>
          <cell r="W55" t="str">
            <v/>
          </cell>
          <cell r="X55">
            <v>1</v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  <cell r="AF55">
            <v>1</v>
          </cell>
        </row>
        <row r="56">
          <cell r="V56" t="str">
            <v/>
          </cell>
          <cell r="W56" t="str">
            <v/>
          </cell>
          <cell r="X56">
            <v>1</v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  <cell r="AF56">
            <v>1</v>
          </cell>
        </row>
        <row r="57">
          <cell r="V57" t="str">
            <v/>
          </cell>
          <cell r="W57" t="str">
            <v/>
          </cell>
          <cell r="X57">
            <v>1</v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F57">
            <v>1</v>
          </cell>
        </row>
        <row r="58">
          <cell r="V58" t="str">
            <v/>
          </cell>
          <cell r="W58" t="str">
            <v/>
          </cell>
          <cell r="X58">
            <v>1</v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F58">
            <v>1</v>
          </cell>
        </row>
        <row r="59">
          <cell r="V59" t="str">
            <v/>
          </cell>
          <cell r="W59" t="str">
            <v/>
          </cell>
          <cell r="X59">
            <v>1</v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>
            <v>1</v>
          </cell>
        </row>
        <row r="60">
          <cell r="V60" t="str">
            <v/>
          </cell>
          <cell r="W60" t="str">
            <v/>
          </cell>
          <cell r="X60">
            <v>1</v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F60">
            <v>1</v>
          </cell>
        </row>
        <row r="61">
          <cell r="V61" t="str">
            <v/>
          </cell>
          <cell r="W61" t="str">
            <v/>
          </cell>
          <cell r="X61">
            <v>1</v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F61">
            <v>1</v>
          </cell>
        </row>
        <row r="62">
          <cell r="V62" t="str">
            <v/>
          </cell>
          <cell r="W62" t="str">
            <v/>
          </cell>
          <cell r="X62">
            <v>1</v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F62">
            <v>1</v>
          </cell>
        </row>
        <row r="63">
          <cell r="V63" t="str">
            <v/>
          </cell>
          <cell r="W63" t="str">
            <v/>
          </cell>
          <cell r="X63">
            <v>1</v>
          </cell>
          <cell r="Y63" t="str">
            <v/>
          </cell>
          <cell r="Z63" t="str">
            <v/>
          </cell>
          <cell r="AA63" t="str">
            <v/>
          </cell>
          <cell r="AB63" t="str">
            <v/>
          </cell>
          <cell r="AC63" t="str">
            <v/>
          </cell>
          <cell r="AD63" t="str">
            <v/>
          </cell>
          <cell r="AE63" t="str">
            <v/>
          </cell>
          <cell r="AF63">
            <v>1</v>
          </cell>
        </row>
        <row r="64">
          <cell r="X64">
            <v>1</v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F64">
            <v>1</v>
          </cell>
        </row>
        <row r="65">
          <cell r="X65">
            <v>1</v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E65" t="str">
            <v/>
          </cell>
          <cell r="AF65">
            <v>1</v>
          </cell>
        </row>
        <row r="66">
          <cell r="X66">
            <v>1</v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 t="str">
            <v/>
          </cell>
          <cell r="AE66" t="str">
            <v/>
          </cell>
          <cell r="AF66">
            <v>1</v>
          </cell>
        </row>
        <row r="67">
          <cell r="X67">
            <v>1</v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E67" t="str">
            <v/>
          </cell>
          <cell r="AF67">
            <v>1</v>
          </cell>
        </row>
        <row r="68">
          <cell r="X68">
            <v>1</v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E68" t="str">
            <v/>
          </cell>
          <cell r="AF68">
            <v>1</v>
          </cell>
        </row>
        <row r="69">
          <cell r="X69">
            <v>1</v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E69" t="str">
            <v/>
          </cell>
          <cell r="AF69">
            <v>1</v>
          </cell>
        </row>
        <row r="70">
          <cell r="V70" t="str">
            <v/>
          </cell>
          <cell r="W70" t="str">
            <v/>
          </cell>
          <cell r="X70">
            <v>1</v>
          </cell>
          <cell r="Y70" t="str">
            <v/>
          </cell>
          <cell r="Z70" t="str">
            <v/>
          </cell>
          <cell r="AA70" t="str">
            <v/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F70">
            <v>1</v>
          </cell>
        </row>
        <row r="71">
          <cell r="V71" t="str">
            <v/>
          </cell>
          <cell r="W71" t="str">
            <v/>
          </cell>
          <cell r="X71">
            <v>1</v>
          </cell>
          <cell r="Y71" t="str">
            <v/>
          </cell>
          <cell r="Z71" t="str">
            <v/>
          </cell>
          <cell r="AA71" t="str">
            <v/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F71">
            <v>1</v>
          </cell>
        </row>
        <row r="72">
          <cell r="V72" t="str">
            <v/>
          </cell>
          <cell r="W72" t="str">
            <v/>
          </cell>
          <cell r="X72">
            <v>1</v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F72">
            <v>1</v>
          </cell>
        </row>
        <row r="73">
          <cell r="V73" t="str">
            <v/>
          </cell>
          <cell r="W73" t="str">
            <v/>
          </cell>
          <cell r="X73">
            <v>1</v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  <cell r="AF73">
            <v>1</v>
          </cell>
        </row>
        <row r="74">
          <cell r="V74" t="str">
            <v/>
          </cell>
          <cell r="W74" t="str">
            <v/>
          </cell>
          <cell r="X74">
            <v>1</v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 t="str">
            <v/>
          </cell>
          <cell r="AE74" t="str">
            <v/>
          </cell>
          <cell r="AF74">
            <v>1</v>
          </cell>
        </row>
        <row r="75">
          <cell r="V75" t="str">
            <v/>
          </cell>
          <cell r="W75" t="str">
            <v/>
          </cell>
          <cell r="X75">
            <v>1</v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 t="str">
            <v/>
          </cell>
          <cell r="AE75" t="str">
            <v/>
          </cell>
          <cell r="AF75">
            <v>1</v>
          </cell>
        </row>
        <row r="76">
          <cell r="V76" t="str">
            <v/>
          </cell>
          <cell r="W76" t="str">
            <v/>
          </cell>
          <cell r="X76">
            <v>1</v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 t="str">
            <v/>
          </cell>
          <cell r="AE76" t="str">
            <v/>
          </cell>
          <cell r="AF76">
            <v>1</v>
          </cell>
        </row>
        <row r="77">
          <cell r="V77" t="str">
            <v/>
          </cell>
          <cell r="W77" t="str">
            <v/>
          </cell>
          <cell r="X77">
            <v>1</v>
          </cell>
          <cell r="Y77" t="str">
            <v/>
          </cell>
          <cell r="Z77" t="str">
            <v/>
          </cell>
          <cell r="AA77" t="str">
            <v/>
          </cell>
          <cell r="AB77" t="str">
            <v/>
          </cell>
          <cell r="AC77" t="str">
            <v/>
          </cell>
          <cell r="AD77" t="str">
            <v/>
          </cell>
          <cell r="AE77" t="str">
            <v/>
          </cell>
          <cell r="AF77">
            <v>1</v>
          </cell>
        </row>
        <row r="78">
          <cell r="V78" t="str">
            <v/>
          </cell>
          <cell r="W78" t="str">
            <v/>
          </cell>
          <cell r="X78">
            <v>1</v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>
            <v>1</v>
          </cell>
        </row>
        <row r="79">
          <cell r="V79" t="str">
            <v/>
          </cell>
          <cell r="W79" t="str">
            <v/>
          </cell>
          <cell r="X79">
            <v>1</v>
          </cell>
          <cell r="Y79" t="str">
            <v/>
          </cell>
          <cell r="Z79" t="str">
            <v/>
          </cell>
          <cell r="AA79" t="str">
            <v/>
          </cell>
          <cell r="AB79" t="str">
            <v/>
          </cell>
          <cell r="AC79" t="str">
            <v/>
          </cell>
          <cell r="AD79" t="str">
            <v/>
          </cell>
          <cell r="AE79" t="str">
            <v/>
          </cell>
          <cell r="AF79">
            <v>1</v>
          </cell>
        </row>
        <row r="80">
          <cell r="V80" t="str">
            <v/>
          </cell>
          <cell r="W80" t="str">
            <v/>
          </cell>
          <cell r="X80">
            <v>1</v>
          </cell>
          <cell r="Y80" t="str">
            <v/>
          </cell>
          <cell r="Z80" t="str">
            <v/>
          </cell>
          <cell r="AA80" t="str">
            <v/>
          </cell>
          <cell r="AB80" t="str">
            <v/>
          </cell>
          <cell r="AC80" t="str">
            <v/>
          </cell>
          <cell r="AD80" t="str">
            <v/>
          </cell>
          <cell r="AE80" t="str">
            <v/>
          </cell>
          <cell r="AF80">
            <v>1</v>
          </cell>
        </row>
        <row r="81">
          <cell r="V81" t="str">
            <v/>
          </cell>
          <cell r="W81" t="str">
            <v/>
          </cell>
          <cell r="X81">
            <v>1</v>
          </cell>
          <cell r="Y81" t="str">
            <v/>
          </cell>
          <cell r="Z81" t="str">
            <v/>
          </cell>
          <cell r="AA81" t="str">
            <v/>
          </cell>
          <cell r="AB81" t="str">
            <v/>
          </cell>
          <cell r="AC81" t="str">
            <v/>
          </cell>
          <cell r="AD81" t="str">
            <v/>
          </cell>
          <cell r="AE81" t="str">
            <v/>
          </cell>
          <cell r="AF81">
            <v>1</v>
          </cell>
        </row>
        <row r="82">
          <cell r="V82" t="str">
            <v/>
          </cell>
          <cell r="W82" t="str">
            <v/>
          </cell>
          <cell r="X82">
            <v>1</v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 t="str">
            <v/>
          </cell>
          <cell r="AE82" t="str">
            <v/>
          </cell>
          <cell r="AF82">
            <v>1</v>
          </cell>
        </row>
        <row r="83">
          <cell r="V83" t="str">
            <v/>
          </cell>
          <cell r="W83" t="str">
            <v/>
          </cell>
          <cell r="X83">
            <v>1</v>
          </cell>
          <cell r="Y83" t="str">
            <v/>
          </cell>
          <cell r="Z83" t="str">
            <v/>
          </cell>
          <cell r="AA83" t="str">
            <v/>
          </cell>
          <cell r="AB83" t="str">
            <v/>
          </cell>
          <cell r="AC83" t="str">
            <v/>
          </cell>
          <cell r="AD83" t="str">
            <v/>
          </cell>
          <cell r="AE83" t="str">
            <v/>
          </cell>
          <cell r="AF83">
            <v>1</v>
          </cell>
        </row>
        <row r="84">
          <cell r="V84" t="str">
            <v/>
          </cell>
          <cell r="W84" t="str">
            <v/>
          </cell>
          <cell r="X84">
            <v>1</v>
          </cell>
          <cell r="Y84" t="str">
            <v/>
          </cell>
          <cell r="Z84" t="str">
            <v/>
          </cell>
          <cell r="AA84" t="str">
            <v/>
          </cell>
          <cell r="AB84" t="str">
            <v/>
          </cell>
          <cell r="AC84" t="str">
            <v/>
          </cell>
          <cell r="AD84" t="str">
            <v/>
          </cell>
          <cell r="AE84" t="str">
            <v/>
          </cell>
          <cell r="AF84">
            <v>1</v>
          </cell>
        </row>
        <row r="85">
          <cell r="V85" t="str">
            <v/>
          </cell>
          <cell r="W85" t="str">
            <v/>
          </cell>
          <cell r="X85">
            <v>1</v>
          </cell>
          <cell r="Y85" t="str">
            <v/>
          </cell>
          <cell r="Z85" t="str">
            <v/>
          </cell>
          <cell r="AA85" t="str">
            <v/>
          </cell>
          <cell r="AB85" t="str">
            <v/>
          </cell>
          <cell r="AC85" t="str">
            <v/>
          </cell>
          <cell r="AD85" t="str">
            <v/>
          </cell>
          <cell r="AE85" t="str">
            <v/>
          </cell>
          <cell r="AF85">
            <v>1</v>
          </cell>
        </row>
        <row r="86">
          <cell r="V86" t="str">
            <v/>
          </cell>
          <cell r="W86" t="str">
            <v/>
          </cell>
          <cell r="X86">
            <v>1</v>
          </cell>
          <cell r="Y86" t="str">
            <v/>
          </cell>
          <cell r="Z86" t="str">
            <v/>
          </cell>
          <cell r="AA86" t="str">
            <v/>
          </cell>
          <cell r="AB86" t="str">
            <v/>
          </cell>
          <cell r="AC86" t="str">
            <v/>
          </cell>
          <cell r="AD86" t="str">
            <v/>
          </cell>
          <cell r="AE86" t="str">
            <v/>
          </cell>
          <cell r="AF86">
            <v>1</v>
          </cell>
        </row>
        <row r="87">
          <cell r="V87" t="str">
            <v/>
          </cell>
          <cell r="W87" t="str">
            <v/>
          </cell>
          <cell r="X87">
            <v>1</v>
          </cell>
          <cell r="Y87" t="str">
            <v/>
          </cell>
          <cell r="Z87" t="str">
            <v/>
          </cell>
          <cell r="AA87" t="str">
            <v/>
          </cell>
          <cell r="AB87" t="str">
            <v/>
          </cell>
          <cell r="AC87" t="str">
            <v/>
          </cell>
          <cell r="AD87" t="str">
            <v/>
          </cell>
          <cell r="AE87" t="str">
            <v/>
          </cell>
          <cell r="AF87">
            <v>1</v>
          </cell>
        </row>
        <row r="88">
          <cell r="V88" t="str">
            <v/>
          </cell>
          <cell r="W88" t="str">
            <v/>
          </cell>
          <cell r="X88">
            <v>1</v>
          </cell>
          <cell r="Y88" t="str">
            <v/>
          </cell>
          <cell r="Z88" t="str">
            <v/>
          </cell>
          <cell r="AA88" t="str">
            <v/>
          </cell>
          <cell r="AB88" t="str">
            <v/>
          </cell>
          <cell r="AC88" t="str">
            <v/>
          </cell>
          <cell r="AD88" t="str">
            <v/>
          </cell>
          <cell r="AE88" t="str">
            <v/>
          </cell>
          <cell r="AF88">
            <v>1</v>
          </cell>
        </row>
        <row r="89">
          <cell r="V89" t="str">
            <v/>
          </cell>
          <cell r="W89" t="str">
            <v/>
          </cell>
          <cell r="X89">
            <v>1</v>
          </cell>
          <cell r="Y89" t="str">
            <v/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 t="str">
            <v/>
          </cell>
          <cell r="AF89">
            <v>1</v>
          </cell>
        </row>
        <row r="90">
          <cell r="V90" t="str">
            <v/>
          </cell>
          <cell r="W90" t="str">
            <v/>
          </cell>
          <cell r="X90">
            <v>1</v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E90" t="str">
            <v/>
          </cell>
          <cell r="AF90">
            <v>1</v>
          </cell>
        </row>
        <row r="91">
          <cell r="V91" t="str">
            <v/>
          </cell>
          <cell r="W91" t="str">
            <v/>
          </cell>
          <cell r="X91">
            <v>1</v>
          </cell>
          <cell r="Y91" t="str">
            <v/>
          </cell>
          <cell r="Z91" t="str">
            <v/>
          </cell>
          <cell r="AA91" t="str">
            <v/>
          </cell>
          <cell r="AB91" t="str">
            <v/>
          </cell>
          <cell r="AC91" t="str">
            <v/>
          </cell>
          <cell r="AD91" t="str">
            <v/>
          </cell>
          <cell r="AE91" t="str">
            <v/>
          </cell>
          <cell r="AF91">
            <v>1</v>
          </cell>
        </row>
        <row r="92">
          <cell r="V92" t="str">
            <v/>
          </cell>
          <cell r="W92" t="str">
            <v/>
          </cell>
          <cell r="X92">
            <v>1</v>
          </cell>
          <cell r="Y92" t="str">
            <v/>
          </cell>
          <cell r="Z92" t="str">
            <v/>
          </cell>
          <cell r="AA92" t="str">
            <v/>
          </cell>
          <cell r="AB92" t="str">
            <v/>
          </cell>
          <cell r="AC92" t="str">
            <v/>
          </cell>
          <cell r="AD92" t="str">
            <v/>
          </cell>
          <cell r="AE92" t="str">
            <v/>
          </cell>
          <cell r="AF92">
            <v>1</v>
          </cell>
        </row>
        <row r="93">
          <cell r="V93" t="str">
            <v/>
          </cell>
          <cell r="W93" t="str">
            <v/>
          </cell>
          <cell r="X93">
            <v>1</v>
          </cell>
          <cell r="Y93" t="str">
            <v/>
          </cell>
          <cell r="Z93" t="str">
            <v/>
          </cell>
          <cell r="AA93" t="str">
            <v/>
          </cell>
          <cell r="AB93" t="str">
            <v/>
          </cell>
          <cell r="AC93" t="str">
            <v/>
          </cell>
          <cell r="AD93" t="str">
            <v/>
          </cell>
          <cell r="AE93" t="str">
            <v/>
          </cell>
          <cell r="AF93">
            <v>1</v>
          </cell>
        </row>
        <row r="94">
          <cell r="V94" t="str">
            <v/>
          </cell>
          <cell r="W94" t="str">
            <v/>
          </cell>
          <cell r="X94">
            <v>1</v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>
            <v>1</v>
          </cell>
        </row>
        <row r="95">
          <cell r="V95" t="str">
            <v/>
          </cell>
          <cell r="W95" t="str">
            <v/>
          </cell>
          <cell r="X95">
            <v>1</v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  <cell r="AC95" t="str">
            <v/>
          </cell>
          <cell r="AD95" t="str">
            <v/>
          </cell>
          <cell r="AE95" t="str">
            <v/>
          </cell>
          <cell r="AF95">
            <v>1</v>
          </cell>
        </row>
        <row r="96">
          <cell r="V96" t="str">
            <v/>
          </cell>
          <cell r="W96" t="str">
            <v/>
          </cell>
          <cell r="X96">
            <v>1</v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 t="str">
            <v/>
          </cell>
          <cell r="AF96">
            <v>1</v>
          </cell>
        </row>
        <row r="97">
          <cell r="V97" t="str">
            <v/>
          </cell>
          <cell r="W97" t="str">
            <v/>
          </cell>
          <cell r="X97">
            <v>1</v>
          </cell>
          <cell r="Y97" t="str">
            <v/>
          </cell>
          <cell r="Z97" t="str">
            <v/>
          </cell>
          <cell r="AA97" t="str">
            <v/>
          </cell>
          <cell r="AB97" t="str">
            <v/>
          </cell>
          <cell r="AC97" t="str">
            <v/>
          </cell>
          <cell r="AD97" t="str">
            <v/>
          </cell>
          <cell r="AE97" t="str">
            <v/>
          </cell>
          <cell r="AF97">
            <v>1</v>
          </cell>
        </row>
        <row r="98">
          <cell r="V98" t="str">
            <v/>
          </cell>
          <cell r="W98" t="str">
            <v/>
          </cell>
          <cell r="X98">
            <v>1</v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  <cell r="AF98">
            <v>1</v>
          </cell>
        </row>
        <row r="99">
          <cell r="V99" t="str">
            <v/>
          </cell>
          <cell r="W99" t="str">
            <v/>
          </cell>
          <cell r="X99">
            <v>1</v>
          </cell>
          <cell r="Y99" t="str">
            <v/>
          </cell>
          <cell r="Z99" t="str">
            <v/>
          </cell>
          <cell r="AA99" t="str">
            <v/>
          </cell>
          <cell r="AB99" t="str">
            <v/>
          </cell>
          <cell r="AC99" t="str">
            <v/>
          </cell>
          <cell r="AD99" t="str">
            <v/>
          </cell>
          <cell r="AE99" t="str">
            <v/>
          </cell>
          <cell r="AF99">
            <v>1</v>
          </cell>
        </row>
        <row r="100">
          <cell r="V100" t="str">
            <v/>
          </cell>
          <cell r="W100" t="str">
            <v/>
          </cell>
        </row>
        <row r="101">
          <cell r="V101" t="str">
            <v/>
          </cell>
          <cell r="W101" t="str">
            <v/>
          </cell>
        </row>
        <row r="102">
          <cell r="V102" t="str">
            <v/>
          </cell>
          <cell r="W102" t="str">
            <v/>
          </cell>
        </row>
        <row r="104">
          <cell r="V104" t="str">
            <v/>
          </cell>
          <cell r="W104" t="str">
            <v/>
          </cell>
          <cell r="X104">
            <v>2</v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 t="str">
            <v/>
          </cell>
          <cell r="AF104">
            <v>2</v>
          </cell>
        </row>
        <row r="105">
          <cell r="V105" t="str">
            <v/>
          </cell>
          <cell r="W105" t="str">
            <v/>
          </cell>
          <cell r="X105">
            <v>2</v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 t="str">
            <v/>
          </cell>
          <cell r="AF105">
            <v>2</v>
          </cell>
        </row>
        <row r="106">
          <cell r="V106" t="str">
            <v/>
          </cell>
          <cell r="W106" t="str">
            <v/>
          </cell>
          <cell r="X106">
            <v>2</v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>
            <v>2</v>
          </cell>
        </row>
        <row r="107">
          <cell r="V107" t="str">
            <v/>
          </cell>
          <cell r="W107" t="str">
            <v/>
          </cell>
          <cell r="X107">
            <v>2</v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 t="str">
            <v/>
          </cell>
          <cell r="AF107">
            <v>2</v>
          </cell>
        </row>
        <row r="108">
          <cell r="V108" t="str">
            <v/>
          </cell>
          <cell r="W108" t="str">
            <v/>
          </cell>
          <cell r="X108">
            <v>2</v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>
            <v>2</v>
          </cell>
        </row>
        <row r="109">
          <cell r="V109" t="str">
            <v/>
          </cell>
          <cell r="W109" t="str">
            <v/>
          </cell>
          <cell r="X109">
            <v>2</v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>
            <v>2</v>
          </cell>
        </row>
        <row r="110">
          <cell r="V110" t="str">
            <v/>
          </cell>
          <cell r="W110" t="str">
            <v/>
          </cell>
          <cell r="X110">
            <v>2</v>
          </cell>
          <cell r="Y110" t="str">
            <v/>
          </cell>
          <cell r="Z110" t="str">
            <v/>
          </cell>
          <cell r="AA110" t="str">
            <v/>
          </cell>
          <cell r="AB110" t="str">
            <v/>
          </cell>
          <cell r="AC110" t="str">
            <v/>
          </cell>
          <cell r="AD110" t="str">
            <v/>
          </cell>
          <cell r="AE110" t="str">
            <v/>
          </cell>
          <cell r="AF110">
            <v>2</v>
          </cell>
        </row>
        <row r="111">
          <cell r="V111" t="str">
            <v/>
          </cell>
          <cell r="W111" t="str">
            <v/>
          </cell>
          <cell r="X111">
            <v>2</v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 t="str">
            <v/>
          </cell>
          <cell r="AF111">
            <v>2</v>
          </cell>
        </row>
        <row r="112">
          <cell r="V112" t="str">
            <v/>
          </cell>
          <cell r="W112" t="str">
            <v/>
          </cell>
          <cell r="X112">
            <v>2</v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 t="str">
            <v/>
          </cell>
          <cell r="AF112">
            <v>2</v>
          </cell>
        </row>
        <row r="113">
          <cell r="V113" t="str">
            <v/>
          </cell>
          <cell r="W113" t="str">
            <v/>
          </cell>
          <cell r="X113">
            <v>2</v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 t="str">
            <v/>
          </cell>
          <cell r="AE113" t="str">
            <v/>
          </cell>
          <cell r="AF113">
            <v>2</v>
          </cell>
        </row>
        <row r="114">
          <cell r="V114" t="str">
            <v/>
          </cell>
          <cell r="W114" t="str">
            <v/>
          </cell>
          <cell r="X114">
            <v>2</v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 t="str">
            <v/>
          </cell>
          <cell r="AF114">
            <v>2</v>
          </cell>
        </row>
        <row r="115">
          <cell r="V115" t="str">
            <v/>
          </cell>
          <cell r="W115" t="str">
            <v/>
          </cell>
          <cell r="X115">
            <v>2</v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 t="str">
            <v/>
          </cell>
          <cell r="AF115">
            <v>2</v>
          </cell>
        </row>
        <row r="116">
          <cell r="V116" t="str">
            <v/>
          </cell>
          <cell r="W116" t="str">
            <v/>
          </cell>
          <cell r="X116">
            <v>2</v>
          </cell>
          <cell r="Y116" t="str">
            <v/>
          </cell>
          <cell r="Z116" t="str">
            <v/>
          </cell>
          <cell r="AA116" t="str">
            <v/>
          </cell>
          <cell r="AB116" t="str">
            <v/>
          </cell>
          <cell r="AC116" t="str">
            <v/>
          </cell>
          <cell r="AD116" t="str">
            <v/>
          </cell>
          <cell r="AE116" t="str">
            <v/>
          </cell>
          <cell r="AF116">
            <v>2</v>
          </cell>
        </row>
        <row r="117">
          <cell r="V117" t="str">
            <v/>
          </cell>
          <cell r="W117" t="str">
            <v/>
          </cell>
          <cell r="X117">
            <v>2</v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 t="str">
            <v/>
          </cell>
          <cell r="AE117" t="str">
            <v/>
          </cell>
          <cell r="AF117">
            <v>2</v>
          </cell>
        </row>
        <row r="118">
          <cell r="V118" t="str">
            <v/>
          </cell>
          <cell r="W118" t="str">
            <v/>
          </cell>
          <cell r="X118">
            <v>2</v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  <cell r="AF118">
            <v>2</v>
          </cell>
        </row>
        <row r="119">
          <cell r="V119" t="str">
            <v/>
          </cell>
          <cell r="W119" t="str">
            <v/>
          </cell>
          <cell r="X119">
            <v>2</v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/>
          </cell>
          <cell r="AF119">
            <v>2</v>
          </cell>
        </row>
        <row r="120">
          <cell r="X120">
            <v>2</v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  <cell r="AF120">
            <v>2</v>
          </cell>
        </row>
        <row r="121">
          <cell r="X121">
            <v>2</v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E121" t="str">
            <v/>
          </cell>
          <cell r="AF121">
            <v>2</v>
          </cell>
        </row>
        <row r="122">
          <cell r="X122">
            <v>2</v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E122" t="str">
            <v/>
          </cell>
          <cell r="AF122">
            <v>2</v>
          </cell>
        </row>
        <row r="123">
          <cell r="X123">
            <v>2</v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E123" t="str">
            <v/>
          </cell>
          <cell r="AF123">
            <v>2</v>
          </cell>
        </row>
        <row r="124">
          <cell r="X124">
            <v>2</v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E124" t="str">
            <v/>
          </cell>
          <cell r="AF124">
            <v>2</v>
          </cell>
        </row>
        <row r="125">
          <cell r="X125">
            <v>2</v>
          </cell>
          <cell r="Y125" t="str">
            <v/>
          </cell>
          <cell r="Z125" t="str">
            <v/>
          </cell>
          <cell r="AA125" t="str">
            <v/>
          </cell>
          <cell r="AB125" t="str">
            <v/>
          </cell>
          <cell r="AC125" t="str">
            <v/>
          </cell>
          <cell r="AE125" t="str">
            <v/>
          </cell>
          <cell r="AF125">
            <v>2</v>
          </cell>
        </row>
        <row r="126">
          <cell r="V126" t="str">
            <v/>
          </cell>
          <cell r="W126" t="str">
            <v/>
          </cell>
          <cell r="X126">
            <v>2</v>
          </cell>
          <cell r="Y126" t="str">
            <v/>
          </cell>
          <cell r="Z126" t="str">
            <v/>
          </cell>
          <cell r="AA126" t="str">
            <v/>
          </cell>
          <cell r="AB126" t="str">
            <v/>
          </cell>
          <cell r="AC126" t="str">
            <v/>
          </cell>
          <cell r="AD126" t="str">
            <v/>
          </cell>
          <cell r="AE126" t="str">
            <v/>
          </cell>
          <cell r="AF126">
            <v>2</v>
          </cell>
        </row>
        <row r="127">
          <cell r="V127" t="str">
            <v/>
          </cell>
          <cell r="W127" t="str">
            <v/>
          </cell>
          <cell r="X127">
            <v>2</v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 t="str">
            <v/>
          </cell>
          <cell r="AF127">
            <v>2</v>
          </cell>
        </row>
        <row r="128">
          <cell r="V128" t="str">
            <v/>
          </cell>
          <cell r="W128" t="str">
            <v/>
          </cell>
          <cell r="X128">
            <v>2</v>
          </cell>
          <cell r="Y128" t="str">
            <v/>
          </cell>
          <cell r="Z128" t="str">
            <v/>
          </cell>
          <cell r="AA128" t="str">
            <v/>
          </cell>
          <cell r="AB128" t="str">
            <v/>
          </cell>
          <cell r="AC128" t="str">
            <v/>
          </cell>
          <cell r="AD128" t="str">
            <v/>
          </cell>
          <cell r="AE128" t="str">
            <v/>
          </cell>
          <cell r="AF128">
            <v>2</v>
          </cell>
        </row>
        <row r="129">
          <cell r="V129" t="str">
            <v/>
          </cell>
          <cell r="W129" t="str">
            <v/>
          </cell>
          <cell r="X129">
            <v>2</v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 t="str">
            <v/>
          </cell>
          <cell r="AF129">
            <v>2</v>
          </cell>
        </row>
        <row r="130">
          <cell r="V130" t="str">
            <v/>
          </cell>
          <cell r="W130" t="str">
            <v/>
          </cell>
          <cell r="X130">
            <v>2</v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 t="str">
            <v/>
          </cell>
          <cell r="AF130">
            <v>2</v>
          </cell>
        </row>
        <row r="131">
          <cell r="V131" t="str">
            <v/>
          </cell>
          <cell r="W131" t="str">
            <v/>
          </cell>
          <cell r="X131">
            <v>2</v>
          </cell>
          <cell r="Y131" t="str">
            <v/>
          </cell>
          <cell r="Z131" t="str">
            <v/>
          </cell>
          <cell r="AA131" t="str">
            <v/>
          </cell>
          <cell r="AB131" t="str">
            <v/>
          </cell>
          <cell r="AC131" t="str">
            <v/>
          </cell>
          <cell r="AD131" t="str">
            <v/>
          </cell>
          <cell r="AE131" t="str">
            <v/>
          </cell>
          <cell r="AF131">
            <v>2</v>
          </cell>
        </row>
        <row r="132">
          <cell r="V132" t="str">
            <v/>
          </cell>
          <cell r="W132" t="str">
            <v/>
          </cell>
          <cell r="X132">
            <v>2</v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 t="str">
            <v/>
          </cell>
          <cell r="AF132">
            <v>2</v>
          </cell>
        </row>
        <row r="133">
          <cell r="V133" t="str">
            <v/>
          </cell>
          <cell r="W133" t="str">
            <v/>
          </cell>
          <cell r="X133">
            <v>2</v>
          </cell>
          <cell r="Y133" t="str">
            <v/>
          </cell>
          <cell r="Z133" t="str">
            <v/>
          </cell>
          <cell r="AA133" t="str">
            <v/>
          </cell>
          <cell r="AB133" t="str">
            <v/>
          </cell>
          <cell r="AC133" t="str">
            <v/>
          </cell>
          <cell r="AD133" t="str">
            <v/>
          </cell>
          <cell r="AE133" t="str">
            <v/>
          </cell>
          <cell r="AF133">
            <v>2</v>
          </cell>
        </row>
        <row r="134">
          <cell r="V134" t="str">
            <v/>
          </cell>
          <cell r="W134" t="str">
            <v/>
          </cell>
          <cell r="X134">
            <v>2</v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 t="str">
            <v/>
          </cell>
          <cell r="AF134">
            <v>2</v>
          </cell>
        </row>
        <row r="135">
          <cell r="V135" t="str">
            <v/>
          </cell>
          <cell r="W135" t="str">
            <v/>
          </cell>
          <cell r="X135">
            <v>2</v>
          </cell>
          <cell r="Y135" t="str">
            <v/>
          </cell>
          <cell r="Z135" t="str">
            <v/>
          </cell>
          <cell r="AA135" t="str">
            <v/>
          </cell>
          <cell r="AB135" t="str">
            <v/>
          </cell>
          <cell r="AC135" t="str">
            <v/>
          </cell>
          <cell r="AD135" t="str">
            <v/>
          </cell>
          <cell r="AE135" t="str">
            <v/>
          </cell>
          <cell r="AF135">
            <v>2</v>
          </cell>
        </row>
        <row r="136">
          <cell r="V136" t="str">
            <v/>
          </cell>
          <cell r="W136" t="str">
            <v/>
          </cell>
          <cell r="X136">
            <v>2</v>
          </cell>
          <cell r="Y136" t="str">
            <v/>
          </cell>
          <cell r="Z136" t="str">
            <v/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/>
          </cell>
          <cell r="AF136">
            <v>2</v>
          </cell>
        </row>
        <row r="137">
          <cell r="V137" t="str">
            <v/>
          </cell>
          <cell r="W137" t="str">
            <v/>
          </cell>
          <cell r="X137">
            <v>2</v>
          </cell>
          <cell r="Y137" t="str">
            <v/>
          </cell>
          <cell r="Z137" t="str">
            <v/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 t="str">
            <v/>
          </cell>
          <cell r="AF137">
            <v>2</v>
          </cell>
        </row>
        <row r="138">
          <cell r="V138" t="str">
            <v/>
          </cell>
          <cell r="W138" t="str">
            <v/>
          </cell>
          <cell r="X138">
            <v>2</v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 t="str">
            <v/>
          </cell>
          <cell r="AF138">
            <v>2</v>
          </cell>
        </row>
        <row r="139">
          <cell r="V139" t="str">
            <v/>
          </cell>
          <cell r="W139" t="str">
            <v/>
          </cell>
          <cell r="X139">
            <v>2</v>
          </cell>
          <cell r="Y139" t="str">
            <v/>
          </cell>
          <cell r="Z139" t="str">
            <v/>
          </cell>
          <cell r="AA139" t="str">
            <v/>
          </cell>
          <cell r="AB139" t="str">
            <v/>
          </cell>
          <cell r="AC139" t="str">
            <v/>
          </cell>
          <cell r="AD139" t="str">
            <v/>
          </cell>
          <cell r="AE139" t="str">
            <v/>
          </cell>
          <cell r="AF139">
            <v>2</v>
          </cell>
        </row>
        <row r="140">
          <cell r="V140" t="str">
            <v/>
          </cell>
          <cell r="W140" t="str">
            <v/>
          </cell>
          <cell r="X140">
            <v>2</v>
          </cell>
          <cell r="Y140" t="str">
            <v/>
          </cell>
          <cell r="Z140" t="str">
            <v/>
          </cell>
          <cell r="AA140" t="str">
            <v/>
          </cell>
          <cell r="AB140" t="str">
            <v/>
          </cell>
          <cell r="AC140" t="str">
            <v/>
          </cell>
          <cell r="AD140" t="str">
            <v/>
          </cell>
          <cell r="AE140" t="str">
            <v/>
          </cell>
          <cell r="AF140">
            <v>2</v>
          </cell>
        </row>
        <row r="141">
          <cell r="V141" t="str">
            <v/>
          </cell>
          <cell r="W141" t="str">
            <v/>
          </cell>
          <cell r="X141">
            <v>2</v>
          </cell>
          <cell r="Y141" t="str">
            <v/>
          </cell>
          <cell r="Z141" t="str">
            <v/>
          </cell>
          <cell r="AA141" t="str">
            <v/>
          </cell>
          <cell r="AB141" t="str">
            <v/>
          </cell>
          <cell r="AC141" t="str">
            <v/>
          </cell>
          <cell r="AD141" t="str">
            <v/>
          </cell>
          <cell r="AE141" t="str">
            <v/>
          </cell>
          <cell r="AF141">
            <v>2</v>
          </cell>
        </row>
        <row r="142">
          <cell r="V142" t="str">
            <v/>
          </cell>
          <cell r="W142" t="str">
            <v/>
          </cell>
          <cell r="X142">
            <v>2</v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 t="str">
            <v/>
          </cell>
          <cell r="AF142">
            <v>2</v>
          </cell>
        </row>
        <row r="143">
          <cell r="V143" t="str">
            <v/>
          </cell>
          <cell r="W143" t="str">
            <v/>
          </cell>
          <cell r="X143">
            <v>2</v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 t="str">
            <v/>
          </cell>
          <cell r="AF143">
            <v>2</v>
          </cell>
        </row>
        <row r="144">
          <cell r="V144" t="str">
            <v/>
          </cell>
          <cell r="W144" t="str">
            <v/>
          </cell>
          <cell r="X144">
            <v>2</v>
          </cell>
          <cell r="Y144" t="str">
            <v/>
          </cell>
          <cell r="Z144" t="str">
            <v/>
          </cell>
          <cell r="AA144" t="str">
            <v/>
          </cell>
          <cell r="AB144" t="str">
            <v/>
          </cell>
          <cell r="AC144" t="str">
            <v/>
          </cell>
          <cell r="AD144" t="str">
            <v/>
          </cell>
          <cell r="AE144" t="str">
            <v/>
          </cell>
          <cell r="AF144">
            <v>2</v>
          </cell>
        </row>
        <row r="145">
          <cell r="V145" t="str">
            <v/>
          </cell>
          <cell r="W145" t="str">
            <v/>
          </cell>
          <cell r="X145">
            <v>2</v>
          </cell>
          <cell r="Y145" t="str">
            <v/>
          </cell>
          <cell r="Z145" t="str">
            <v/>
          </cell>
          <cell r="AA145" t="str">
            <v/>
          </cell>
          <cell r="AB145" t="str">
            <v/>
          </cell>
          <cell r="AC145" t="str">
            <v/>
          </cell>
          <cell r="AD145" t="str">
            <v/>
          </cell>
          <cell r="AE145" t="str">
            <v/>
          </cell>
          <cell r="AF145">
            <v>2</v>
          </cell>
        </row>
        <row r="146">
          <cell r="V146" t="str">
            <v/>
          </cell>
          <cell r="W146" t="str">
            <v/>
          </cell>
          <cell r="X146">
            <v>2</v>
          </cell>
          <cell r="Y146" t="str">
            <v/>
          </cell>
          <cell r="Z146" t="str">
            <v/>
          </cell>
          <cell r="AA146" t="str">
            <v/>
          </cell>
          <cell r="AB146" t="str">
            <v/>
          </cell>
          <cell r="AC146" t="str">
            <v/>
          </cell>
          <cell r="AD146" t="str">
            <v/>
          </cell>
          <cell r="AE146" t="str">
            <v/>
          </cell>
          <cell r="AF146">
            <v>2</v>
          </cell>
        </row>
        <row r="147">
          <cell r="V147" t="str">
            <v/>
          </cell>
          <cell r="W147" t="str">
            <v/>
          </cell>
          <cell r="X147">
            <v>2</v>
          </cell>
          <cell r="Y147" t="str">
            <v/>
          </cell>
          <cell r="Z147" t="str">
            <v/>
          </cell>
          <cell r="AA147" t="str">
            <v/>
          </cell>
          <cell r="AB147" t="str">
            <v/>
          </cell>
          <cell r="AC147" t="str">
            <v/>
          </cell>
          <cell r="AE147" t="str">
            <v/>
          </cell>
          <cell r="AF147">
            <v>2</v>
          </cell>
        </row>
        <row r="148">
          <cell r="V148" t="str">
            <v/>
          </cell>
          <cell r="W148" t="str">
            <v/>
          </cell>
          <cell r="X148">
            <v>2</v>
          </cell>
          <cell r="Y148" t="str">
            <v/>
          </cell>
          <cell r="Z148" t="str">
            <v/>
          </cell>
          <cell r="AA148" t="str">
            <v/>
          </cell>
          <cell r="AB148" t="str">
            <v/>
          </cell>
          <cell r="AC148" t="str">
            <v/>
          </cell>
          <cell r="AE148" t="str">
            <v/>
          </cell>
          <cell r="AF148">
            <v>2</v>
          </cell>
        </row>
        <row r="149">
          <cell r="V149" t="str">
            <v/>
          </cell>
          <cell r="W149" t="str">
            <v/>
          </cell>
          <cell r="X149">
            <v>2</v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E149" t="str">
            <v/>
          </cell>
          <cell r="AF149">
            <v>2</v>
          </cell>
        </row>
        <row r="150">
          <cell r="V150" t="str">
            <v/>
          </cell>
          <cell r="W150" t="str">
            <v/>
          </cell>
          <cell r="X150">
            <v>2</v>
          </cell>
          <cell r="Y150" t="str">
            <v/>
          </cell>
          <cell r="Z150" t="str">
            <v/>
          </cell>
          <cell r="AA150" t="str">
            <v/>
          </cell>
          <cell r="AB150" t="str">
            <v/>
          </cell>
          <cell r="AC150" t="str">
            <v/>
          </cell>
          <cell r="AE150" t="str">
            <v/>
          </cell>
          <cell r="AF150">
            <v>2</v>
          </cell>
        </row>
        <row r="151">
          <cell r="V151" t="str">
            <v/>
          </cell>
          <cell r="W151" t="str">
            <v/>
          </cell>
          <cell r="X151">
            <v>2</v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E151" t="str">
            <v/>
          </cell>
          <cell r="AF151">
            <v>2</v>
          </cell>
        </row>
        <row r="152">
          <cell r="V152" t="str">
            <v/>
          </cell>
          <cell r="W152" t="str">
            <v/>
          </cell>
          <cell r="X152">
            <v>2</v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 t="str">
            <v/>
          </cell>
          <cell r="AF152">
            <v>2</v>
          </cell>
        </row>
        <row r="153">
          <cell r="V153" t="str">
            <v/>
          </cell>
          <cell r="W153" t="str">
            <v/>
          </cell>
          <cell r="X153">
            <v>2</v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 t="str">
            <v/>
          </cell>
          <cell r="AF153">
            <v>2</v>
          </cell>
        </row>
        <row r="154">
          <cell r="V154" t="str">
            <v/>
          </cell>
          <cell r="W154" t="str">
            <v/>
          </cell>
          <cell r="X154">
            <v>2</v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 t="str">
            <v/>
          </cell>
          <cell r="AF154">
            <v>2</v>
          </cell>
        </row>
        <row r="155">
          <cell r="V155" t="str">
            <v/>
          </cell>
          <cell r="W155" t="str">
            <v/>
          </cell>
          <cell r="X155">
            <v>2</v>
          </cell>
          <cell r="Y155" t="str">
            <v/>
          </cell>
          <cell r="Z155" t="str">
            <v/>
          </cell>
          <cell r="AA155" t="str">
            <v/>
          </cell>
          <cell r="AB155" t="str">
            <v/>
          </cell>
          <cell r="AC155" t="str">
            <v/>
          </cell>
          <cell r="AD155" t="str">
            <v/>
          </cell>
          <cell r="AE155" t="str">
            <v/>
          </cell>
          <cell r="AF155">
            <v>2</v>
          </cell>
        </row>
        <row r="156">
          <cell r="V156" t="str">
            <v/>
          </cell>
          <cell r="W156" t="str">
            <v/>
          </cell>
          <cell r="X156">
            <v>2</v>
          </cell>
          <cell r="Y156" t="str">
            <v/>
          </cell>
          <cell r="Z156" t="str">
            <v/>
          </cell>
          <cell r="AA156" t="str">
            <v/>
          </cell>
          <cell r="AB156" t="str">
            <v/>
          </cell>
          <cell r="AC156" t="str">
            <v/>
          </cell>
          <cell r="AD156" t="str">
            <v/>
          </cell>
          <cell r="AE156" t="str">
            <v/>
          </cell>
          <cell r="AF156">
            <v>2</v>
          </cell>
        </row>
        <row r="157">
          <cell r="V157" t="str">
            <v/>
          </cell>
          <cell r="W157" t="str">
            <v/>
          </cell>
          <cell r="X157">
            <v>2</v>
          </cell>
          <cell r="Y157" t="str">
            <v/>
          </cell>
          <cell r="Z157" t="str">
            <v/>
          </cell>
          <cell r="AA157" t="str">
            <v/>
          </cell>
          <cell r="AB157" t="str">
            <v/>
          </cell>
          <cell r="AC157" t="str">
            <v/>
          </cell>
          <cell r="AD157" t="str">
            <v/>
          </cell>
          <cell r="AE157" t="str">
            <v/>
          </cell>
          <cell r="AF157">
            <v>2</v>
          </cell>
        </row>
        <row r="158">
          <cell r="V158" t="str">
            <v/>
          </cell>
          <cell r="W158" t="str">
            <v/>
          </cell>
          <cell r="X158">
            <v>2</v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 t="str">
            <v/>
          </cell>
          <cell r="AF158">
            <v>2</v>
          </cell>
        </row>
        <row r="159">
          <cell r="V159" t="str">
            <v/>
          </cell>
          <cell r="W159" t="str">
            <v/>
          </cell>
          <cell r="X159">
            <v>2</v>
          </cell>
          <cell r="Y159" t="str">
            <v/>
          </cell>
          <cell r="Z159" t="str">
            <v/>
          </cell>
          <cell r="AA159" t="str">
            <v/>
          </cell>
          <cell r="AB159" t="str">
            <v/>
          </cell>
          <cell r="AC159" t="str">
            <v/>
          </cell>
          <cell r="AD159" t="str">
            <v/>
          </cell>
          <cell r="AE159" t="str">
            <v/>
          </cell>
          <cell r="AF159">
            <v>2</v>
          </cell>
        </row>
        <row r="160">
          <cell r="V160" t="str">
            <v/>
          </cell>
          <cell r="W160" t="str">
            <v/>
          </cell>
          <cell r="X160">
            <v>2</v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 t="str">
            <v/>
          </cell>
          <cell r="AF160">
            <v>2</v>
          </cell>
        </row>
        <row r="161">
          <cell r="V161" t="str">
            <v/>
          </cell>
          <cell r="W161" t="str">
            <v/>
          </cell>
          <cell r="X161">
            <v>2</v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 t="str">
            <v/>
          </cell>
          <cell r="AF161">
            <v>2</v>
          </cell>
        </row>
        <row r="162">
          <cell r="V162" t="str">
            <v/>
          </cell>
          <cell r="W162" t="str">
            <v/>
          </cell>
          <cell r="X162">
            <v>2</v>
          </cell>
          <cell r="Y162" t="str">
            <v/>
          </cell>
          <cell r="Z162" t="str">
            <v/>
          </cell>
          <cell r="AA162" t="str">
            <v/>
          </cell>
          <cell r="AB162" t="str">
            <v/>
          </cell>
          <cell r="AC162" t="str">
            <v/>
          </cell>
          <cell r="AD162" t="str">
            <v/>
          </cell>
          <cell r="AE162" t="str">
            <v/>
          </cell>
          <cell r="AF162">
            <v>2</v>
          </cell>
        </row>
        <row r="163">
          <cell r="V163" t="str">
            <v/>
          </cell>
          <cell r="W163" t="str">
            <v/>
          </cell>
          <cell r="X163">
            <v>2</v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 t="str">
            <v/>
          </cell>
          <cell r="AF163">
            <v>2</v>
          </cell>
        </row>
        <row r="164">
          <cell r="V164" t="str">
            <v/>
          </cell>
          <cell r="W164" t="str">
            <v/>
          </cell>
          <cell r="X164">
            <v>2</v>
          </cell>
          <cell r="Y164" t="str">
            <v/>
          </cell>
          <cell r="Z164" t="str">
            <v/>
          </cell>
          <cell r="AA164" t="str">
            <v/>
          </cell>
          <cell r="AB164" t="str">
            <v/>
          </cell>
          <cell r="AC164" t="str">
            <v/>
          </cell>
          <cell r="AD164" t="str">
            <v/>
          </cell>
          <cell r="AE164" t="str">
            <v/>
          </cell>
          <cell r="AF164">
            <v>2</v>
          </cell>
        </row>
        <row r="165">
          <cell r="V165" t="str">
            <v/>
          </cell>
          <cell r="W165" t="str">
            <v/>
          </cell>
          <cell r="X165">
            <v>2</v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 t="str">
            <v/>
          </cell>
          <cell r="AF165">
            <v>2</v>
          </cell>
        </row>
        <row r="166">
          <cell r="V166" t="str">
            <v/>
          </cell>
          <cell r="W166" t="str">
            <v/>
          </cell>
          <cell r="X166">
            <v>2</v>
          </cell>
          <cell r="Y166" t="str">
            <v/>
          </cell>
          <cell r="Z166" t="str">
            <v/>
          </cell>
          <cell r="AA166" t="str">
            <v/>
          </cell>
          <cell r="AB166" t="str">
            <v/>
          </cell>
          <cell r="AC166" t="str">
            <v/>
          </cell>
          <cell r="AD166" t="str">
            <v/>
          </cell>
          <cell r="AE166" t="str">
            <v/>
          </cell>
          <cell r="AF166">
            <v>2</v>
          </cell>
        </row>
        <row r="167">
          <cell r="V167" t="str">
            <v/>
          </cell>
          <cell r="W167" t="str">
            <v/>
          </cell>
          <cell r="X167">
            <v>2</v>
          </cell>
          <cell r="Y167" t="str">
            <v/>
          </cell>
          <cell r="Z167" t="str">
            <v/>
          </cell>
          <cell r="AA167" t="str">
            <v/>
          </cell>
          <cell r="AB167" t="str">
            <v/>
          </cell>
          <cell r="AC167" t="str">
            <v/>
          </cell>
          <cell r="AD167" t="str">
            <v/>
          </cell>
          <cell r="AE167" t="str">
            <v/>
          </cell>
          <cell r="AF167">
            <v>2</v>
          </cell>
        </row>
        <row r="168">
          <cell r="V168" t="str">
            <v/>
          </cell>
          <cell r="W168" t="str">
            <v/>
          </cell>
          <cell r="X168">
            <v>2</v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 t="str">
            <v/>
          </cell>
          <cell r="AF168">
            <v>2</v>
          </cell>
        </row>
        <row r="169">
          <cell r="V169" t="str">
            <v/>
          </cell>
          <cell r="W169" t="str">
            <v/>
          </cell>
          <cell r="X169">
            <v>2</v>
          </cell>
          <cell r="Y169" t="str">
            <v/>
          </cell>
          <cell r="Z169" t="str">
            <v/>
          </cell>
          <cell r="AA169" t="str">
            <v/>
          </cell>
          <cell r="AB169" t="str">
            <v/>
          </cell>
          <cell r="AC169" t="str">
            <v/>
          </cell>
          <cell r="AD169" t="str">
            <v/>
          </cell>
          <cell r="AE169" t="str">
            <v/>
          </cell>
          <cell r="AF169">
            <v>2</v>
          </cell>
        </row>
        <row r="170">
          <cell r="V170" t="str">
            <v/>
          </cell>
          <cell r="W170" t="str">
            <v/>
          </cell>
          <cell r="X170">
            <v>2</v>
          </cell>
          <cell r="Y170" t="str">
            <v/>
          </cell>
          <cell r="Z170" t="str">
            <v/>
          </cell>
          <cell r="AA170" t="str">
            <v/>
          </cell>
          <cell r="AB170" t="str">
            <v/>
          </cell>
          <cell r="AC170" t="str">
            <v/>
          </cell>
          <cell r="AD170" t="str">
            <v/>
          </cell>
          <cell r="AE170" t="str">
            <v/>
          </cell>
          <cell r="AF170">
            <v>2</v>
          </cell>
        </row>
        <row r="171">
          <cell r="V171" t="str">
            <v/>
          </cell>
          <cell r="W171" t="str">
            <v/>
          </cell>
          <cell r="X171">
            <v>2</v>
          </cell>
          <cell r="Y171" t="str">
            <v/>
          </cell>
          <cell r="Z171" t="str">
            <v/>
          </cell>
          <cell r="AA171" t="str">
            <v/>
          </cell>
          <cell r="AB171" t="str">
            <v/>
          </cell>
          <cell r="AC171" t="str">
            <v/>
          </cell>
          <cell r="AD171" t="str">
            <v/>
          </cell>
          <cell r="AE171" t="str">
            <v/>
          </cell>
          <cell r="AF171">
            <v>2</v>
          </cell>
        </row>
        <row r="172">
          <cell r="V172" t="str">
            <v/>
          </cell>
          <cell r="W172" t="str">
            <v/>
          </cell>
          <cell r="X172">
            <v>2</v>
          </cell>
          <cell r="Y172" t="str">
            <v/>
          </cell>
          <cell r="Z172" t="str">
            <v/>
          </cell>
          <cell r="AA172" t="str">
            <v/>
          </cell>
          <cell r="AB172" t="str">
            <v/>
          </cell>
          <cell r="AC172" t="str">
            <v/>
          </cell>
          <cell r="AD172" t="str">
            <v/>
          </cell>
          <cell r="AE172" t="str">
            <v/>
          </cell>
          <cell r="AF172">
            <v>2</v>
          </cell>
        </row>
        <row r="173">
          <cell r="V173" t="str">
            <v/>
          </cell>
          <cell r="W173" t="str">
            <v/>
          </cell>
          <cell r="X173">
            <v>2</v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 t="str">
            <v/>
          </cell>
          <cell r="AF173">
            <v>2</v>
          </cell>
        </row>
        <row r="174">
          <cell r="V174" t="str">
            <v/>
          </cell>
          <cell r="W174" t="str">
            <v/>
          </cell>
          <cell r="X174">
            <v>2</v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 t="str">
            <v/>
          </cell>
          <cell r="AF174">
            <v>2</v>
          </cell>
        </row>
        <row r="175">
          <cell r="V175" t="str">
            <v/>
          </cell>
          <cell r="W175" t="str">
            <v/>
          </cell>
          <cell r="X175">
            <v>2</v>
          </cell>
          <cell r="Y175" t="str">
            <v/>
          </cell>
          <cell r="Z175" t="str">
            <v/>
          </cell>
          <cell r="AA175" t="str">
            <v/>
          </cell>
          <cell r="AB175" t="str">
            <v/>
          </cell>
          <cell r="AC175" t="str">
            <v/>
          </cell>
          <cell r="AD175" t="str">
            <v/>
          </cell>
          <cell r="AE175" t="str">
            <v/>
          </cell>
          <cell r="AF175">
            <v>2</v>
          </cell>
        </row>
        <row r="176">
          <cell r="V176" t="str">
            <v/>
          </cell>
          <cell r="W176" t="str">
            <v/>
          </cell>
          <cell r="X176">
            <v>2</v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 t="str">
            <v/>
          </cell>
          <cell r="AF176">
            <v>2</v>
          </cell>
        </row>
        <row r="177">
          <cell r="V177" t="str">
            <v/>
          </cell>
          <cell r="W177" t="str">
            <v/>
          </cell>
          <cell r="X177">
            <v>2</v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 t="str">
            <v/>
          </cell>
          <cell r="AF177">
            <v>2</v>
          </cell>
        </row>
        <row r="178">
          <cell r="V178" t="str">
            <v/>
          </cell>
          <cell r="W178" t="str">
            <v/>
          </cell>
          <cell r="X178">
            <v>2</v>
          </cell>
          <cell r="Y178" t="str">
            <v/>
          </cell>
          <cell r="Z178" t="str">
            <v/>
          </cell>
          <cell r="AA178" t="str">
            <v/>
          </cell>
          <cell r="AB178" t="str">
            <v/>
          </cell>
          <cell r="AC178" t="str">
            <v/>
          </cell>
          <cell r="AD178" t="str">
            <v/>
          </cell>
          <cell r="AE178" t="str">
            <v/>
          </cell>
          <cell r="AF178">
            <v>2</v>
          </cell>
        </row>
        <row r="179">
          <cell r="V179" t="str">
            <v/>
          </cell>
          <cell r="W179" t="str">
            <v/>
          </cell>
          <cell r="X179">
            <v>2</v>
          </cell>
          <cell r="Y179" t="str">
            <v/>
          </cell>
          <cell r="Z179" t="str">
            <v/>
          </cell>
          <cell r="AA179" t="str">
            <v/>
          </cell>
          <cell r="AB179" t="str">
            <v/>
          </cell>
          <cell r="AC179" t="str">
            <v/>
          </cell>
          <cell r="AD179" t="str">
            <v/>
          </cell>
          <cell r="AE179" t="str">
            <v/>
          </cell>
          <cell r="AF179">
            <v>2</v>
          </cell>
        </row>
        <row r="180">
          <cell r="V180" t="str">
            <v/>
          </cell>
          <cell r="W180" t="str">
            <v/>
          </cell>
          <cell r="X180">
            <v>2</v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 t="str">
            <v/>
          </cell>
          <cell r="AF180">
            <v>2</v>
          </cell>
        </row>
        <row r="181">
          <cell r="V181" t="str">
            <v/>
          </cell>
          <cell r="W181" t="str">
            <v/>
          </cell>
          <cell r="X181">
            <v>2</v>
          </cell>
          <cell r="Y181" t="str">
            <v/>
          </cell>
          <cell r="Z181" t="str">
            <v/>
          </cell>
          <cell r="AA181" t="str">
            <v/>
          </cell>
          <cell r="AB181" t="str">
            <v/>
          </cell>
          <cell r="AC181" t="str">
            <v/>
          </cell>
          <cell r="AD181" t="str">
            <v/>
          </cell>
          <cell r="AE181" t="str">
            <v/>
          </cell>
          <cell r="AF181">
            <v>2</v>
          </cell>
        </row>
      </sheetData>
      <sheetData sheetId="15">
        <row r="2">
          <cell r="AA2" t="str">
            <v/>
          </cell>
        </row>
        <row r="9">
          <cell r="V9" t="str">
            <v>連番</v>
          </cell>
          <cell r="W9" t="str">
            <v>資格</v>
          </cell>
          <cell r="X9" t="str">
            <v>性別</v>
          </cell>
          <cell r="Y9" t="str">
            <v>№</v>
          </cell>
          <cell r="Z9" t="str">
            <v>名前</v>
          </cell>
          <cell r="AA9" t="str">
            <v>ﾌﾘｶﾞﾅ</v>
          </cell>
          <cell r="AB9" t="str">
            <v>学年</v>
          </cell>
          <cell r="AC9" t="str">
            <v>出場種目</v>
          </cell>
          <cell r="AD9" t="str">
            <v>出場記録</v>
          </cell>
          <cell r="AE9" t="str">
            <v>所属</v>
          </cell>
          <cell r="AF9" t="str">
            <v>性別</v>
          </cell>
        </row>
        <row r="10">
          <cell r="V10" t="str">
            <v/>
          </cell>
          <cell r="W10" t="str">
            <v/>
          </cell>
          <cell r="X10">
            <v>1</v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>
            <v>1</v>
          </cell>
        </row>
        <row r="11">
          <cell r="V11" t="str">
            <v/>
          </cell>
          <cell r="W11" t="str">
            <v/>
          </cell>
          <cell r="X11">
            <v>1</v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>
            <v>1</v>
          </cell>
        </row>
        <row r="12">
          <cell r="V12" t="str">
            <v/>
          </cell>
          <cell r="W12" t="str">
            <v/>
          </cell>
          <cell r="X12">
            <v>1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>
            <v>1</v>
          </cell>
        </row>
        <row r="13">
          <cell r="V13" t="str">
            <v/>
          </cell>
          <cell r="W13" t="str">
            <v/>
          </cell>
          <cell r="X13">
            <v>1</v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>
            <v>1</v>
          </cell>
        </row>
        <row r="14">
          <cell r="V14" t="str">
            <v/>
          </cell>
          <cell r="W14" t="str">
            <v/>
          </cell>
          <cell r="X14">
            <v>1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>
            <v>1</v>
          </cell>
        </row>
        <row r="15">
          <cell r="V15" t="str">
            <v/>
          </cell>
          <cell r="W15" t="str">
            <v/>
          </cell>
          <cell r="X15">
            <v>1</v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>
            <v>1</v>
          </cell>
        </row>
        <row r="16">
          <cell r="V16" t="str">
            <v/>
          </cell>
          <cell r="W16" t="str">
            <v/>
          </cell>
          <cell r="X16">
            <v>1</v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>
            <v>1</v>
          </cell>
        </row>
        <row r="17">
          <cell r="V17" t="str">
            <v/>
          </cell>
          <cell r="W17" t="str">
            <v/>
          </cell>
          <cell r="X17">
            <v>1</v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>
            <v>1</v>
          </cell>
        </row>
        <row r="18">
          <cell r="V18" t="str">
            <v/>
          </cell>
          <cell r="W18" t="str">
            <v/>
          </cell>
          <cell r="X18">
            <v>1</v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>
            <v>1</v>
          </cell>
        </row>
        <row r="19">
          <cell r="V19" t="str">
            <v/>
          </cell>
          <cell r="W19" t="str">
            <v/>
          </cell>
          <cell r="X19">
            <v>1</v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>
            <v>1</v>
          </cell>
        </row>
        <row r="20">
          <cell r="V20" t="str">
            <v/>
          </cell>
          <cell r="W20" t="str">
            <v/>
          </cell>
          <cell r="X20">
            <v>1</v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>
            <v>1</v>
          </cell>
        </row>
        <row r="21">
          <cell r="V21" t="str">
            <v/>
          </cell>
          <cell r="W21" t="str">
            <v/>
          </cell>
          <cell r="X21">
            <v>1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>
            <v>1</v>
          </cell>
        </row>
        <row r="22">
          <cell r="X22">
            <v>1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>
            <v>1</v>
          </cell>
        </row>
        <row r="23">
          <cell r="X23">
            <v>1</v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E23" t="str">
            <v/>
          </cell>
          <cell r="AF23">
            <v>1</v>
          </cell>
        </row>
        <row r="24">
          <cell r="X24">
            <v>1</v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E24" t="str">
            <v/>
          </cell>
          <cell r="AF24">
            <v>1</v>
          </cell>
        </row>
        <row r="25">
          <cell r="X25">
            <v>1</v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E25" t="str">
            <v/>
          </cell>
          <cell r="AF25">
            <v>1</v>
          </cell>
        </row>
        <row r="26">
          <cell r="X26">
            <v>1</v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E26" t="str">
            <v/>
          </cell>
          <cell r="AF26">
            <v>1</v>
          </cell>
        </row>
        <row r="27">
          <cell r="X27">
            <v>1</v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E27" t="str">
            <v/>
          </cell>
          <cell r="AF27">
            <v>1</v>
          </cell>
        </row>
        <row r="28">
          <cell r="V28" t="str">
            <v/>
          </cell>
          <cell r="W28" t="str">
            <v/>
          </cell>
          <cell r="X28">
            <v>1</v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>
            <v>1</v>
          </cell>
        </row>
        <row r="29">
          <cell r="V29" t="str">
            <v/>
          </cell>
          <cell r="W29" t="str">
            <v/>
          </cell>
          <cell r="X29">
            <v>1</v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F29">
            <v>1</v>
          </cell>
        </row>
        <row r="30">
          <cell r="V30" t="str">
            <v/>
          </cell>
          <cell r="W30" t="str">
            <v/>
          </cell>
          <cell r="X30">
            <v>1</v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>
            <v>1</v>
          </cell>
        </row>
        <row r="31">
          <cell r="V31" t="str">
            <v/>
          </cell>
          <cell r="W31" t="str">
            <v/>
          </cell>
          <cell r="X31">
            <v>1</v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F31">
            <v>1</v>
          </cell>
        </row>
        <row r="32">
          <cell r="V32" t="str">
            <v/>
          </cell>
          <cell r="W32" t="str">
            <v/>
          </cell>
          <cell r="X32">
            <v>1</v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F32">
            <v>1</v>
          </cell>
        </row>
        <row r="33">
          <cell r="V33" t="str">
            <v/>
          </cell>
          <cell r="W33" t="str">
            <v/>
          </cell>
          <cell r="X33">
            <v>1</v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C33" t="str">
            <v/>
          </cell>
          <cell r="AD33" t="str">
            <v/>
          </cell>
          <cell r="AE33" t="str">
            <v/>
          </cell>
          <cell r="AF33">
            <v>1</v>
          </cell>
        </row>
        <row r="34">
          <cell r="V34" t="str">
            <v/>
          </cell>
          <cell r="W34" t="str">
            <v/>
          </cell>
          <cell r="X34">
            <v>1</v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F34">
            <v>1</v>
          </cell>
        </row>
        <row r="35">
          <cell r="V35" t="str">
            <v/>
          </cell>
          <cell r="W35" t="str">
            <v/>
          </cell>
          <cell r="X35">
            <v>1</v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  <cell r="AC35" t="str">
            <v/>
          </cell>
          <cell r="AD35" t="str">
            <v/>
          </cell>
          <cell r="AE35" t="str">
            <v/>
          </cell>
          <cell r="AF35">
            <v>1</v>
          </cell>
        </row>
        <row r="36">
          <cell r="V36" t="str">
            <v/>
          </cell>
          <cell r="W36" t="str">
            <v/>
          </cell>
          <cell r="X36">
            <v>1</v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  <cell r="AF36">
            <v>1</v>
          </cell>
        </row>
        <row r="37">
          <cell r="V37" t="str">
            <v/>
          </cell>
          <cell r="W37" t="str">
            <v/>
          </cell>
          <cell r="X37">
            <v>1</v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D37" t="str">
            <v/>
          </cell>
          <cell r="AE37" t="str">
            <v/>
          </cell>
          <cell r="AF37">
            <v>1</v>
          </cell>
        </row>
        <row r="38">
          <cell r="V38" t="str">
            <v/>
          </cell>
          <cell r="W38" t="str">
            <v/>
          </cell>
          <cell r="X38">
            <v>1</v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  <cell r="AC38" t="str">
            <v/>
          </cell>
          <cell r="AD38" t="str">
            <v/>
          </cell>
          <cell r="AE38" t="str">
            <v/>
          </cell>
          <cell r="AF38">
            <v>1</v>
          </cell>
        </row>
        <row r="39">
          <cell r="V39" t="str">
            <v/>
          </cell>
          <cell r="W39" t="str">
            <v/>
          </cell>
          <cell r="X39">
            <v>1</v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  <cell r="AC39" t="str">
            <v/>
          </cell>
          <cell r="AD39" t="str">
            <v/>
          </cell>
          <cell r="AE39" t="str">
            <v/>
          </cell>
          <cell r="AF39">
            <v>1</v>
          </cell>
        </row>
        <row r="40">
          <cell r="V40" t="str">
            <v/>
          </cell>
          <cell r="W40" t="str">
            <v/>
          </cell>
          <cell r="X40">
            <v>1</v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  <cell r="AC40" t="str">
            <v/>
          </cell>
          <cell r="AD40" t="str">
            <v/>
          </cell>
          <cell r="AE40" t="str">
            <v/>
          </cell>
          <cell r="AF40">
            <v>1</v>
          </cell>
        </row>
        <row r="41">
          <cell r="V41" t="str">
            <v/>
          </cell>
          <cell r="W41" t="str">
            <v/>
          </cell>
          <cell r="X41">
            <v>1</v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F41">
            <v>1</v>
          </cell>
        </row>
        <row r="42">
          <cell r="V42" t="str">
            <v/>
          </cell>
          <cell r="W42" t="str">
            <v/>
          </cell>
          <cell r="X42">
            <v>1</v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  <cell r="AF42">
            <v>1</v>
          </cell>
        </row>
        <row r="43">
          <cell r="V43" t="str">
            <v/>
          </cell>
          <cell r="W43" t="str">
            <v/>
          </cell>
          <cell r="X43">
            <v>1</v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F43">
            <v>1</v>
          </cell>
        </row>
        <row r="44">
          <cell r="V44" t="str">
            <v/>
          </cell>
          <cell r="W44" t="str">
            <v/>
          </cell>
          <cell r="X44">
            <v>1</v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 t="str">
            <v/>
          </cell>
          <cell r="AF44">
            <v>1</v>
          </cell>
        </row>
        <row r="45">
          <cell r="V45" t="str">
            <v/>
          </cell>
          <cell r="W45" t="str">
            <v/>
          </cell>
          <cell r="X45">
            <v>1</v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F45">
            <v>1</v>
          </cell>
        </row>
        <row r="46">
          <cell r="V46" t="str">
            <v/>
          </cell>
          <cell r="W46" t="str">
            <v/>
          </cell>
          <cell r="X46">
            <v>1</v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F46">
            <v>1</v>
          </cell>
        </row>
        <row r="47">
          <cell r="V47" t="str">
            <v/>
          </cell>
          <cell r="W47" t="str">
            <v/>
          </cell>
          <cell r="X47">
            <v>1</v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>
            <v>1</v>
          </cell>
        </row>
        <row r="48">
          <cell r="V48" t="str">
            <v/>
          </cell>
          <cell r="W48" t="str">
            <v/>
          </cell>
          <cell r="X48">
            <v>1</v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F48">
            <v>1</v>
          </cell>
        </row>
        <row r="49">
          <cell r="V49" t="str">
            <v/>
          </cell>
          <cell r="W49" t="str">
            <v/>
          </cell>
          <cell r="X49">
            <v>1</v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F49">
            <v>1</v>
          </cell>
        </row>
        <row r="50">
          <cell r="V50" t="str">
            <v/>
          </cell>
          <cell r="W50" t="str">
            <v/>
          </cell>
          <cell r="X50">
            <v>1</v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>
            <v>1</v>
          </cell>
        </row>
        <row r="51">
          <cell r="V51" t="str">
            <v/>
          </cell>
          <cell r="W51" t="str">
            <v/>
          </cell>
          <cell r="X51">
            <v>1</v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>
            <v>1</v>
          </cell>
        </row>
        <row r="52">
          <cell r="V52" t="str">
            <v/>
          </cell>
          <cell r="W52" t="str">
            <v/>
          </cell>
          <cell r="X52">
            <v>1</v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>
            <v>1</v>
          </cell>
        </row>
        <row r="53">
          <cell r="V53" t="str">
            <v/>
          </cell>
          <cell r="W53" t="str">
            <v/>
          </cell>
          <cell r="X53">
            <v>1</v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F53">
            <v>1</v>
          </cell>
        </row>
        <row r="54">
          <cell r="V54" t="str">
            <v/>
          </cell>
          <cell r="W54" t="str">
            <v/>
          </cell>
          <cell r="X54">
            <v>1</v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>
            <v>1</v>
          </cell>
        </row>
        <row r="55">
          <cell r="X55">
            <v>1</v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  <cell r="AF55">
            <v>1</v>
          </cell>
        </row>
        <row r="56">
          <cell r="X56">
            <v>1</v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E56" t="str">
            <v/>
          </cell>
          <cell r="AF56">
            <v>1</v>
          </cell>
        </row>
        <row r="57">
          <cell r="X57">
            <v>1</v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E57" t="str">
            <v/>
          </cell>
          <cell r="AF57">
            <v>1</v>
          </cell>
        </row>
        <row r="58">
          <cell r="X58">
            <v>1</v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E58" t="str">
            <v/>
          </cell>
          <cell r="AF58">
            <v>1</v>
          </cell>
        </row>
        <row r="59">
          <cell r="X59">
            <v>1</v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E59" t="str">
            <v/>
          </cell>
          <cell r="AF59">
            <v>1</v>
          </cell>
        </row>
        <row r="60">
          <cell r="X60">
            <v>1</v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E60" t="str">
            <v/>
          </cell>
          <cell r="AF60">
            <v>1</v>
          </cell>
        </row>
        <row r="61">
          <cell r="V61" t="str">
            <v/>
          </cell>
          <cell r="W61" t="str">
            <v/>
          </cell>
          <cell r="X61">
            <v>1</v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F61">
            <v>1</v>
          </cell>
        </row>
        <row r="62">
          <cell r="V62" t="str">
            <v/>
          </cell>
          <cell r="W62" t="str">
            <v/>
          </cell>
          <cell r="X62">
            <v>1</v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F62">
            <v>1</v>
          </cell>
        </row>
        <row r="63">
          <cell r="V63" t="str">
            <v/>
          </cell>
          <cell r="W63" t="str">
            <v/>
          </cell>
          <cell r="X63">
            <v>1</v>
          </cell>
          <cell r="Y63" t="str">
            <v/>
          </cell>
          <cell r="Z63" t="str">
            <v/>
          </cell>
          <cell r="AA63" t="str">
            <v/>
          </cell>
          <cell r="AB63" t="str">
            <v/>
          </cell>
          <cell r="AC63" t="str">
            <v/>
          </cell>
          <cell r="AD63" t="str">
            <v/>
          </cell>
          <cell r="AE63" t="str">
            <v/>
          </cell>
          <cell r="AF63">
            <v>1</v>
          </cell>
        </row>
        <row r="64">
          <cell r="V64" t="str">
            <v/>
          </cell>
          <cell r="W64" t="str">
            <v/>
          </cell>
          <cell r="X64">
            <v>1</v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F64">
            <v>1</v>
          </cell>
        </row>
        <row r="65">
          <cell r="V65" t="str">
            <v/>
          </cell>
          <cell r="W65" t="str">
            <v/>
          </cell>
          <cell r="X65">
            <v>1</v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F65">
            <v>1</v>
          </cell>
        </row>
        <row r="66">
          <cell r="V66" t="str">
            <v/>
          </cell>
          <cell r="W66" t="str">
            <v/>
          </cell>
          <cell r="X66">
            <v>1</v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F66">
            <v>1</v>
          </cell>
        </row>
        <row r="67">
          <cell r="V67" t="str">
            <v/>
          </cell>
          <cell r="W67" t="str">
            <v/>
          </cell>
          <cell r="X67">
            <v>1</v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 t="str">
            <v/>
          </cell>
          <cell r="AE67" t="str">
            <v/>
          </cell>
          <cell r="AF67">
            <v>1</v>
          </cell>
        </row>
        <row r="68">
          <cell r="V68" t="str">
            <v/>
          </cell>
          <cell r="W68" t="str">
            <v/>
          </cell>
          <cell r="X68">
            <v>1</v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 t="str">
            <v/>
          </cell>
          <cell r="AE68" t="str">
            <v/>
          </cell>
          <cell r="AF68">
            <v>1</v>
          </cell>
        </row>
        <row r="69">
          <cell r="V69" t="str">
            <v/>
          </cell>
          <cell r="W69" t="str">
            <v/>
          </cell>
          <cell r="X69">
            <v>1</v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 t="str">
            <v/>
          </cell>
          <cell r="AE69" t="str">
            <v/>
          </cell>
          <cell r="AF69">
            <v>1</v>
          </cell>
        </row>
        <row r="70">
          <cell r="V70" t="str">
            <v/>
          </cell>
          <cell r="W70" t="str">
            <v/>
          </cell>
          <cell r="X70">
            <v>1</v>
          </cell>
          <cell r="Y70" t="str">
            <v/>
          </cell>
          <cell r="Z70" t="str">
            <v/>
          </cell>
          <cell r="AA70" t="str">
            <v/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F70">
            <v>1</v>
          </cell>
        </row>
        <row r="71">
          <cell r="V71" t="str">
            <v/>
          </cell>
          <cell r="W71" t="str">
            <v/>
          </cell>
          <cell r="X71">
            <v>1</v>
          </cell>
          <cell r="Y71" t="str">
            <v/>
          </cell>
          <cell r="Z71" t="str">
            <v/>
          </cell>
          <cell r="AA71" t="str">
            <v/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F71">
            <v>1</v>
          </cell>
        </row>
        <row r="72">
          <cell r="V72" t="str">
            <v/>
          </cell>
          <cell r="W72" t="str">
            <v/>
          </cell>
          <cell r="X72">
            <v>1</v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F72">
            <v>1</v>
          </cell>
        </row>
        <row r="73">
          <cell r="V73" t="str">
            <v/>
          </cell>
          <cell r="W73" t="str">
            <v/>
          </cell>
          <cell r="X73">
            <v>1</v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  <cell r="AF73">
            <v>1</v>
          </cell>
        </row>
        <row r="74">
          <cell r="V74" t="str">
            <v/>
          </cell>
          <cell r="W74" t="str">
            <v/>
          </cell>
          <cell r="X74">
            <v>1</v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 t="str">
            <v/>
          </cell>
          <cell r="AE74" t="str">
            <v/>
          </cell>
          <cell r="AF74">
            <v>1</v>
          </cell>
        </row>
        <row r="75">
          <cell r="V75" t="str">
            <v/>
          </cell>
          <cell r="W75" t="str">
            <v/>
          </cell>
          <cell r="X75">
            <v>1</v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 t="str">
            <v/>
          </cell>
          <cell r="AE75" t="str">
            <v/>
          </cell>
          <cell r="AF75">
            <v>1</v>
          </cell>
        </row>
        <row r="76">
          <cell r="V76" t="str">
            <v/>
          </cell>
          <cell r="W76" t="str">
            <v/>
          </cell>
          <cell r="X76">
            <v>1</v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 t="str">
            <v/>
          </cell>
          <cell r="AE76" t="str">
            <v/>
          </cell>
          <cell r="AF76">
            <v>1</v>
          </cell>
        </row>
        <row r="77">
          <cell r="V77" t="str">
            <v/>
          </cell>
          <cell r="W77" t="str">
            <v/>
          </cell>
          <cell r="X77">
            <v>1</v>
          </cell>
          <cell r="Y77" t="str">
            <v/>
          </cell>
          <cell r="Z77" t="str">
            <v/>
          </cell>
          <cell r="AA77" t="str">
            <v/>
          </cell>
          <cell r="AB77" t="str">
            <v/>
          </cell>
          <cell r="AC77" t="str">
            <v/>
          </cell>
          <cell r="AD77" t="str">
            <v/>
          </cell>
          <cell r="AE77" t="str">
            <v/>
          </cell>
          <cell r="AF77">
            <v>1</v>
          </cell>
        </row>
        <row r="78">
          <cell r="V78" t="str">
            <v/>
          </cell>
          <cell r="W78" t="str">
            <v/>
          </cell>
          <cell r="X78">
            <v>1</v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>
            <v>1</v>
          </cell>
        </row>
        <row r="79">
          <cell r="V79" t="str">
            <v/>
          </cell>
          <cell r="W79" t="str">
            <v/>
          </cell>
          <cell r="X79">
            <v>1</v>
          </cell>
          <cell r="Y79" t="str">
            <v/>
          </cell>
          <cell r="Z79" t="str">
            <v/>
          </cell>
          <cell r="AA79" t="str">
            <v/>
          </cell>
          <cell r="AB79" t="str">
            <v/>
          </cell>
          <cell r="AC79" t="str">
            <v/>
          </cell>
          <cell r="AD79" t="str">
            <v/>
          </cell>
          <cell r="AE79" t="str">
            <v/>
          </cell>
          <cell r="AF79">
            <v>1</v>
          </cell>
        </row>
        <row r="80">
          <cell r="V80" t="str">
            <v/>
          </cell>
          <cell r="W80" t="str">
            <v/>
          </cell>
          <cell r="X80">
            <v>1</v>
          </cell>
          <cell r="Y80" t="str">
            <v/>
          </cell>
          <cell r="Z80" t="str">
            <v/>
          </cell>
          <cell r="AA80" t="str">
            <v/>
          </cell>
          <cell r="AB80" t="str">
            <v/>
          </cell>
          <cell r="AC80" t="str">
            <v/>
          </cell>
          <cell r="AD80" t="str">
            <v/>
          </cell>
          <cell r="AE80" t="str">
            <v/>
          </cell>
          <cell r="AF80">
            <v>1</v>
          </cell>
        </row>
        <row r="81">
          <cell r="V81" t="str">
            <v/>
          </cell>
          <cell r="W81" t="str">
            <v/>
          </cell>
          <cell r="X81">
            <v>1</v>
          </cell>
          <cell r="Y81" t="str">
            <v/>
          </cell>
          <cell r="Z81" t="str">
            <v/>
          </cell>
          <cell r="AA81" t="str">
            <v/>
          </cell>
          <cell r="AB81" t="str">
            <v/>
          </cell>
          <cell r="AC81" t="str">
            <v/>
          </cell>
          <cell r="AD81" t="str">
            <v/>
          </cell>
          <cell r="AE81" t="str">
            <v/>
          </cell>
          <cell r="AF81">
            <v>1</v>
          </cell>
        </row>
        <row r="82">
          <cell r="V82" t="str">
            <v/>
          </cell>
          <cell r="W82" t="str">
            <v/>
          </cell>
          <cell r="X82">
            <v>1</v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 t="str">
            <v/>
          </cell>
          <cell r="AE82" t="str">
            <v/>
          </cell>
          <cell r="AF82">
            <v>1</v>
          </cell>
        </row>
        <row r="83">
          <cell r="V83" t="str">
            <v/>
          </cell>
          <cell r="W83" t="str">
            <v/>
          </cell>
          <cell r="X83">
            <v>1</v>
          </cell>
          <cell r="Y83" t="str">
            <v/>
          </cell>
          <cell r="Z83" t="str">
            <v/>
          </cell>
          <cell r="AA83" t="str">
            <v/>
          </cell>
          <cell r="AB83" t="str">
            <v/>
          </cell>
          <cell r="AC83" t="str">
            <v/>
          </cell>
          <cell r="AD83" t="str">
            <v/>
          </cell>
          <cell r="AE83" t="str">
            <v/>
          </cell>
          <cell r="AF83">
            <v>1</v>
          </cell>
        </row>
        <row r="84">
          <cell r="V84" t="str">
            <v/>
          </cell>
          <cell r="W84" t="str">
            <v/>
          </cell>
          <cell r="X84">
            <v>1</v>
          </cell>
          <cell r="Y84" t="str">
            <v/>
          </cell>
          <cell r="Z84" t="str">
            <v/>
          </cell>
          <cell r="AA84" t="str">
            <v/>
          </cell>
          <cell r="AB84" t="str">
            <v/>
          </cell>
          <cell r="AC84" t="str">
            <v/>
          </cell>
          <cell r="AD84" t="str">
            <v/>
          </cell>
          <cell r="AE84" t="str">
            <v/>
          </cell>
          <cell r="AF84">
            <v>1</v>
          </cell>
        </row>
        <row r="85">
          <cell r="V85" t="str">
            <v/>
          </cell>
          <cell r="W85" t="str">
            <v/>
          </cell>
          <cell r="X85">
            <v>1</v>
          </cell>
          <cell r="Y85" t="str">
            <v/>
          </cell>
          <cell r="Z85" t="str">
            <v/>
          </cell>
          <cell r="AA85" t="str">
            <v/>
          </cell>
          <cell r="AB85" t="str">
            <v/>
          </cell>
          <cell r="AC85" t="str">
            <v/>
          </cell>
          <cell r="AD85" t="str">
            <v/>
          </cell>
          <cell r="AE85" t="str">
            <v/>
          </cell>
          <cell r="AF85">
            <v>1</v>
          </cell>
        </row>
        <row r="86">
          <cell r="V86" t="str">
            <v/>
          </cell>
          <cell r="W86" t="str">
            <v/>
          </cell>
          <cell r="X86">
            <v>1</v>
          </cell>
          <cell r="Y86" t="str">
            <v/>
          </cell>
          <cell r="Z86" t="str">
            <v/>
          </cell>
          <cell r="AA86" t="str">
            <v/>
          </cell>
          <cell r="AB86" t="str">
            <v/>
          </cell>
          <cell r="AC86" t="str">
            <v/>
          </cell>
          <cell r="AD86" t="str">
            <v/>
          </cell>
          <cell r="AE86" t="str">
            <v/>
          </cell>
          <cell r="AF86">
            <v>1</v>
          </cell>
        </row>
        <row r="87">
          <cell r="V87" t="str">
            <v/>
          </cell>
          <cell r="W87" t="str">
            <v/>
          </cell>
          <cell r="X87">
            <v>1</v>
          </cell>
          <cell r="Y87" t="str">
            <v/>
          </cell>
          <cell r="Z87" t="str">
            <v/>
          </cell>
          <cell r="AA87" t="str">
            <v/>
          </cell>
          <cell r="AB87" t="str">
            <v/>
          </cell>
          <cell r="AC87" t="str">
            <v/>
          </cell>
          <cell r="AD87" t="str">
            <v/>
          </cell>
          <cell r="AE87" t="str">
            <v/>
          </cell>
          <cell r="AF87">
            <v>1</v>
          </cell>
        </row>
        <row r="88">
          <cell r="V88" t="str">
            <v/>
          </cell>
          <cell r="W88" t="str">
            <v/>
          </cell>
          <cell r="X88">
            <v>1</v>
          </cell>
          <cell r="Y88" t="str">
            <v/>
          </cell>
          <cell r="Z88" t="str">
            <v/>
          </cell>
          <cell r="AA88" t="str">
            <v/>
          </cell>
          <cell r="AB88" t="str">
            <v/>
          </cell>
          <cell r="AC88" t="str">
            <v/>
          </cell>
          <cell r="AD88" t="str">
            <v/>
          </cell>
          <cell r="AE88" t="str">
            <v/>
          </cell>
          <cell r="AF88">
            <v>1</v>
          </cell>
        </row>
        <row r="89">
          <cell r="V89" t="str">
            <v/>
          </cell>
          <cell r="W89" t="str">
            <v/>
          </cell>
          <cell r="X89">
            <v>1</v>
          </cell>
          <cell r="Y89" t="str">
            <v/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 t="str">
            <v/>
          </cell>
          <cell r="AF89">
            <v>1</v>
          </cell>
        </row>
        <row r="90">
          <cell r="V90" t="str">
            <v/>
          </cell>
          <cell r="W90" t="str">
            <v/>
          </cell>
          <cell r="X90">
            <v>1</v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E90" t="str">
            <v/>
          </cell>
          <cell r="AF90">
            <v>1</v>
          </cell>
        </row>
        <row r="91">
          <cell r="V91" t="str">
            <v/>
          </cell>
          <cell r="W91" t="str">
            <v/>
          </cell>
        </row>
        <row r="92">
          <cell r="V92" t="str">
            <v/>
          </cell>
          <cell r="W92" t="str">
            <v/>
          </cell>
        </row>
        <row r="93">
          <cell r="V93" t="str">
            <v/>
          </cell>
          <cell r="W93" t="str">
            <v/>
          </cell>
        </row>
        <row r="95">
          <cell r="V95" t="str">
            <v/>
          </cell>
          <cell r="W95" t="str">
            <v/>
          </cell>
          <cell r="X95">
            <v>2</v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  <cell r="AC95" t="str">
            <v/>
          </cell>
          <cell r="AD95" t="str">
            <v/>
          </cell>
          <cell r="AE95" t="str">
            <v/>
          </cell>
          <cell r="AF95">
            <v>2</v>
          </cell>
        </row>
        <row r="96">
          <cell r="V96" t="str">
            <v/>
          </cell>
          <cell r="W96" t="str">
            <v/>
          </cell>
          <cell r="X96">
            <v>2</v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 t="str">
            <v/>
          </cell>
          <cell r="AF96">
            <v>2</v>
          </cell>
        </row>
        <row r="97">
          <cell r="V97" t="str">
            <v/>
          </cell>
          <cell r="W97" t="str">
            <v/>
          </cell>
          <cell r="X97">
            <v>2</v>
          </cell>
          <cell r="Y97" t="str">
            <v/>
          </cell>
          <cell r="Z97" t="str">
            <v/>
          </cell>
          <cell r="AA97" t="str">
            <v/>
          </cell>
          <cell r="AB97" t="str">
            <v/>
          </cell>
          <cell r="AC97" t="str">
            <v/>
          </cell>
          <cell r="AD97" t="str">
            <v/>
          </cell>
          <cell r="AE97" t="str">
            <v/>
          </cell>
          <cell r="AF97">
            <v>2</v>
          </cell>
        </row>
        <row r="98">
          <cell r="V98" t="str">
            <v/>
          </cell>
          <cell r="W98" t="str">
            <v/>
          </cell>
          <cell r="X98">
            <v>2</v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  <cell r="AF98">
            <v>2</v>
          </cell>
        </row>
        <row r="99">
          <cell r="V99" t="str">
            <v/>
          </cell>
          <cell r="W99" t="str">
            <v/>
          </cell>
          <cell r="X99">
            <v>2</v>
          </cell>
          <cell r="Y99" t="str">
            <v/>
          </cell>
          <cell r="Z99" t="str">
            <v/>
          </cell>
          <cell r="AA99" t="str">
            <v/>
          </cell>
          <cell r="AB99" t="str">
            <v/>
          </cell>
          <cell r="AC99" t="str">
            <v/>
          </cell>
          <cell r="AD99" t="str">
            <v/>
          </cell>
          <cell r="AE99" t="str">
            <v/>
          </cell>
          <cell r="AF99">
            <v>2</v>
          </cell>
        </row>
        <row r="100">
          <cell r="V100" t="str">
            <v/>
          </cell>
          <cell r="W100" t="str">
            <v/>
          </cell>
          <cell r="X100">
            <v>2</v>
          </cell>
          <cell r="Y100" t="str">
            <v/>
          </cell>
          <cell r="Z100" t="str">
            <v/>
          </cell>
          <cell r="AA100" t="str">
            <v/>
          </cell>
          <cell r="AB100" t="str">
            <v/>
          </cell>
          <cell r="AC100" t="str">
            <v/>
          </cell>
          <cell r="AD100" t="str">
            <v/>
          </cell>
          <cell r="AE100" t="str">
            <v/>
          </cell>
          <cell r="AF100">
            <v>2</v>
          </cell>
        </row>
        <row r="101">
          <cell r="V101" t="str">
            <v/>
          </cell>
          <cell r="W101" t="str">
            <v/>
          </cell>
          <cell r="X101">
            <v>2</v>
          </cell>
          <cell r="Y101" t="str">
            <v/>
          </cell>
          <cell r="Z101" t="str">
            <v/>
          </cell>
          <cell r="AA101" t="str">
            <v/>
          </cell>
          <cell r="AB101" t="str">
            <v/>
          </cell>
          <cell r="AC101" t="str">
            <v/>
          </cell>
          <cell r="AD101" t="str">
            <v/>
          </cell>
          <cell r="AE101" t="str">
            <v/>
          </cell>
          <cell r="AF101">
            <v>2</v>
          </cell>
        </row>
        <row r="102">
          <cell r="V102" t="str">
            <v/>
          </cell>
          <cell r="W102" t="str">
            <v/>
          </cell>
          <cell r="X102">
            <v>2</v>
          </cell>
          <cell r="Y102" t="str">
            <v/>
          </cell>
          <cell r="Z102" t="str">
            <v/>
          </cell>
          <cell r="AA102" t="str">
            <v/>
          </cell>
          <cell r="AB102" t="str">
            <v/>
          </cell>
          <cell r="AC102" t="str">
            <v/>
          </cell>
          <cell r="AD102" t="str">
            <v/>
          </cell>
          <cell r="AE102" t="str">
            <v/>
          </cell>
          <cell r="AF102">
            <v>2</v>
          </cell>
        </row>
        <row r="103">
          <cell r="V103" t="str">
            <v/>
          </cell>
          <cell r="W103" t="str">
            <v/>
          </cell>
          <cell r="X103">
            <v>2</v>
          </cell>
          <cell r="Y103" t="str">
            <v/>
          </cell>
          <cell r="Z103" t="str">
            <v/>
          </cell>
          <cell r="AA103" t="str">
            <v/>
          </cell>
          <cell r="AB103" t="str">
            <v/>
          </cell>
          <cell r="AC103" t="str">
            <v/>
          </cell>
          <cell r="AD103" t="str">
            <v/>
          </cell>
          <cell r="AE103" t="str">
            <v/>
          </cell>
          <cell r="AF103">
            <v>2</v>
          </cell>
        </row>
        <row r="104">
          <cell r="V104" t="str">
            <v/>
          </cell>
          <cell r="W104" t="str">
            <v/>
          </cell>
          <cell r="X104">
            <v>2</v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 t="str">
            <v/>
          </cell>
          <cell r="AF104">
            <v>2</v>
          </cell>
        </row>
        <row r="105">
          <cell r="X105">
            <v>2</v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 t="str">
            <v/>
          </cell>
          <cell r="AF105">
            <v>2</v>
          </cell>
        </row>
        <row r="106">
          <cell r="X106">
            <v>2</v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E106" t="str">
            <v/>
          </cell>
          <cell r="AF106">
            <v>2</v>
          </cell>
        </row>
        <row r="107">
          <cell r="X107">
            <v>2</v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E107" t="str">
            <v/>
          </cell>
          <cell r="AF107">
            <v>2</v>
          </cell>
        </row>
        <row r="108">
          <cell r="X108">
            <v>2</v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E108" t="str">
            <v/>
          </cell>
          <cell r="AF108">
            <v>2</v>
          </cell>
        </row>
        <row r="109">
          <cell r="X109">
            <v>2</v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E109" t="str">
            <v/>
          </cell>
          <cell r="AF109">
            <v>2</v>
          </cell>
        </row>
        <row r="110">
          <cell r="X110">
            <v>2</v>
          </cell>
          <cell r="Y110" t="str">
            <v/>
          </cell>
          <cell r="Z110" t="str">
            <v/>
          </cell>
          <cell r="AA110" t="str">
            <v/>
          </cell>
          <cell r="AB110" t="str">
            <v/>
          </cell>
          <cell r="AC110" t="str">
            <v/>
          </cell>
          <cell r="AE110" t="str">
            <v/>
          </cell>
          <cell r="AF110">
            <v>2</v>
          </cell>
        </row>
        <row r="111">
          <cell r="V111" t="str">
            <v/>
          </cell>
          <cell r="W111" t="str">
            <v/>
          </cell>
          <cell r="X111">
            <v>2</v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 t="str">
            <v/>
          </cell>
          <cell r="AF111">
            <v>2</v>
          </cell>
        </row>
        <row r="112">
          <cell r="V112" t="str">
            <v/>
          </cell>
          <cell r="W112" t="str">
            <v/>
          </cell>
          <cell r="X112">
            <v>2</v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 t="str">
            <v/>
          </cell>
          <cell r="AF112">
            <v>2</v>
          </cell>
        </row>
        <row r="113">
          <cell r="V113" t="str">
            <v/>
          </cell>
          <cell r="W113" t="str">
            <v/>
          </cell>
          <cell r="X113">
            <v>2</v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 t="str">
            <v/>
          </cell>
          <cell r="AE113" t="str">
            <v/>
          </cell>
          <cell r="AF113">
            <v>2</v>
          </cell>
        </row>
        <row r="114">
          <cell r="V114" t="str">
            <v/>
          </cell>
          <cell r="W114" t="str">
            <v/>
          </cell>
          <cell r="X114">
            <v>2</v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 t="str">
            <v/>
          </cell>
          <cell r="AF114">
            <v>2</v>
          </cell>
        </row>
        <row r="115">
          <cell r="V115" t="str">
            <v/>
          </cell>
          <cell r="W115" t="str">
            <v/>
          </cell>
          <cell r="X115">
            <v>2</v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 t="str">
            <v/>
          </cell>
          <cell r="AF115">
            <v>2</v>
          </cell>
        </row>
        <row r="116">
          <cell r="V116" t="str">
            <v/>
          </cell>
          <cell r="W116" t="str">
            <v/>
          </cell>
          <cell r="X116">
            <v>2</v>
          </cell>
          <cell r="Y116" t="str">
            <v/>
          </cell>
          <cell r="Z116" t="str">
            <v/>
          </cell>
          <cell r="AA116" t="str">
            <v/>
          </cell>
          <cell r="AB116" t="str">
            <v/>
          </cell>
          <cell r="AC116" t="str">
            <v/>
          </cell>
          <cell r="AD116" t="str">
            <v/>
          </cell>
          <cell r="AE116" t="str">
            <v/>
          </cell>
          <cell r="AF116">
            <v>2</v>
          </cell>
        </row>
        <row r="117">
          <cell r="V117" t="str">
            <v/>
          </cell>
          <cell r="W117" t="str">
            <v/>
          </cell>
          <cell r="X117">
            <v>2</v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 t="str">
            <v/>
          </cell>
          <cell r="AE117" t="str">
            <v/>
          </cell>
          <cell r="AF117">
            <v>2</v>
          </cell>
        </row>
        <row r="118">
          <cell r="V118" t="str">
            <v/>
          </cell>
          <cell r="W118" t="str">
            <v/>
          </cell>
          <cell r="X118">
            <v>2</v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  <cell r="AF118">
            <v>2</v>
          </cell>
        </row>
        <row r="119">
          <cell r="V119" t="str">
            <v/>
          </cell>
          <cell r="W119" t="str">
            <v/>
          </cell>
          <cell r="X119">
            <v>2</v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/>
          </cell>
          <cell r="AF119">
            <v>2</v>
          </cell>
        </row>
        <row r="120">
          <cell r="V120" t="str">
            <v/>
          </cell>
          <cell r="W120" t="str">
            <v/>
          </cell>
          <cell r="X120">
            <v>2</v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  <cell r="AF120">
            <v>2</v>
          </cell>
        </row>
        <row r="121">
          <cell r="V121" t="str">
            <v/>
          </cell>
          <cell r="W121" t="str">
            <v/>
          </cell>
          <cell r="X121">
            <v>2</v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>
            <v>2</v>
          </cell>
        </row>
        <row r="122">
          <cell r="V122" t="str">
            <v/>
          </cell>
          <cell r="W122" t="str">
            <v/>
          </cell>
          <cell r="X122">
            <v>2</v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 t="str">
            <v/>
          </cell>
          <cell r="AF122">
            <v>2</v>
          </cell>
        </row>
        <row r="123">
          <cell r="V123" t="str">
            <v/>
          </cell>
          <cell r="W123" t="str">
            <v/>
          </cell>
          <cell r="X123">
            <v>2</v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 t="str">
            <v/>
          </cell>
          <cell r="AE123" t="str">
            <v/>
          </cell>
          <cell r="AF123">
            <v>2</v>
          </cell>
        </row>
        <row r="124">
          <cell r="V124" t="str">
            <v/>
          </cell>
          <cell r="W124" t="str">
            <v/>
          </cell>
          <cell r="X124">
            <v>2</v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 t="str">
            <v/>
          </cell>
          <cell r="AF124">
            <v>2</v>
          </cell>
        </row>
        <row r="125">
          <cell r="V125" t="str">
            <v/>
          </cell>
          <cell r="W125" t="str">
            <v/>
          </cell>
          <cell r="X125">
            <v>2</v>
          </cell>
          <cell r="Y125" t="str">
            <v/>
          </cell>
          <cell r="Z125" t="str">
            <v/>
          </cell>
          <cell r="AA125" t="str">
            <v/>
          </cell>
          <cell r="AB125" t="str">
            <v/>
          </cell>
          <cell r="AC125" t="str">
            <v/>
          </cell>
          <cell r="AD125" t="str">
            <v/>
          </cell>
          <cell r="AE125" t="str">
            <v/>
          </cell>
          <cell r="AF125">
            <v>2</v>
          </cell>
        </row>
        <row r="126">
          <cell r="V126" t="str">
            <v/>
          </cell>
          <cell r="W126" t="str">
            <v/>
          </cell>
          <cell r="X126">
            <v>2</v>
          </cell>
          <cell r="Y126" t="str">
            <v/>
          </cell>
          <cell r="Z126" t="str">
            <v/>
          </cell>
          <cell r="AA126" t="str">
            <v/>
          </cell>
          <cell r="AB126" t="str">
            <v/>
          </cell>
          <cell r="AC126" t="str">
            <v/>
          </cell>
          <cell r="AD126" t="str">
            <v/>
          </cell>
          <cell r="AE126" t="str">
            <v/>
          </cell>
          <cell r="AF126">
            <v>2</v>
          </cell>
        </row>
        <row r="127">
          <cell r="V127" t="str">
            <v/>
          </cell>
          <cell r="W127" t="str">
            <v/>
          </cell>
          <cell r="X127">
            <v>2</v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 t="str">
            <v/>
          </cell>
          <cell r="AF127">
            <v>2</v>
          </cell>
        </row>
        <row r="128">
          <cell r="V128" t="str">
            <v/>
          </cell>
          <cell r="W128" t="str">
            <v/>
          </cell>
          <cell r="X128">
            <v>2</v>
          </cell>
          <cell r="Y128" t="str">
            <v/>
          </cell>
          <cell r="Z128" t="str">
            <v/>
          </cell>
          <cell r="AA128" t="str">
            <v/>
          </cell>
          <cell r="AB128" t="str">
            <v/>
          </cell>
          <cell r="AC128" t="str">
            <v/>
          </cell>
          <cell r="AD128" t="str">
            <v/>
          </cell>
          <cell r="AE128" t="str">
            <v/>
          </cell>
          <cell r="AF128">
            <v>2</v>
          </cell>
        </row>
        <row r="129">
          <cell r="X129">
            <v>2</v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 t="str">
            <v/>
          </cell>
          <cell r="AF129">
            <v>2</v>
          </cell>
        </row>
        <row r="130">
          <cell r="X130">
            <v>2</v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E130" t="str">
            <v/>
          </cell>
          <cell r="AF130">
            <v>2</v>
          </cell>
        </row>
        <row r="131">
          <cell r="X131">
            <v>2</v>
          </cell>
          <cell r="Y131" t="str">
            <v/>
          </cell>
          <cell r="Z131" t="str">
            <v/>
          </cell>
          <cell r="AA131" t="str">
            <v/>
          </cell>
          <cell r="AB131" t="str">
            <v/>
          </cell>
          <cell r="AC131" t="str">
            <v/>
          </cell>
          <cell r="AE131" t="str">
            <v/>
          </cell>
          <cell r="AF131">
            <v>2</v>
          </cell>
        </row>
        <row r="132">
          <cell r="X132">
            <v>2</v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E132" t="str">
            <v/>
          </cell>
          <cell r="AF132">
            <v>2</v>
          </cell>
        </row>
        <row r="133">
          <cell r="X133">
            <v>2</v>
          </cell>
          <cell r="Y133" t="str">
            <v/>
          </cell>
          <cell r="Z133" t="str">
            <v/>
          </cell>
          <cell r="AA133" t="str">
            <v/>
          </cell>
          <cell r="AB133" t="str">
            <v/>
          </cell>
          <cell r="AC133" t="str">
            <v/>
          </cell>
          <cell r="AE133" t="str">
            <v/>
          </cell>
          <cell r="AF133">
            <v>2</v>
          </cell>
        </row>
        <row r="134">
          <cell r="X134">
            <v>2</v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E134" t="str">
            <v/>
          </cell>
          <cell r="AF134">
            <v>2</v>
          </cell>
        </row>
        <row r="135">
          <cell r="V135" t="str">
            <v/>
          </cell>
          <cell r="W135" t="str">
            <v/>
          </cell>
          <cell r="X135">
            <v>2</v>
          </cell>
          <cell r="Y135" t="str">
            <v/>
          </cell>
          <cell r="Z135" t="str">
            <v/>
          </cell>
          <cell r="AA135" t="str">
            <v/>
          </cell>
          <cell r="AB135" t="str">
            <v/>
          </cell>
          <cell r="AC135" t="str">
            <v/>
          </cell>
          <cell r="AD135" t="str">
            <v/>
          </cell>
          <cell r="AE135" t="str">
            <v/>
          </cell>
          <cell r="AF135">
            <v>2</v>
          </cell>
        </row>
        <row r="136">
          <cell r="V136" t="str">
            <v/>
          </cell>
          <cell r="W136" t="str">
            <v/>
          </cell>
          <cell r="X136">
            <v>2</v>
          </cell>
          <cell r="Y136" t="str">
            <v/>
          </cell>
          <cell r="Z136" t="str">
            <v/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/>
          </cell>
          <cell r="AF136">
            <v>2</v>
          </cell>
        </row>
        <row r="137">
          <cell r="V137" t="str">
            <v/>
          </cell>
          <cell r="W137" t="str">
            <v/>
          </cell>
          <cell r="X137">
            <v>2</v>
          </cell>
          <cell r="Y137" t="str">
            <v/>
          </cell>
          <cell r="Z137" t="str">
            <v/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 t="str">
            <v/>
          </cell>
          <cell r="AF137">
            <v>2</v>
          </cell>
        </row>
        <row r="138">
          <cell r="V138" t="str">
            <v/>
          </cell>
          <cell r="W138" t="str">
            <v/>
          </cell>
          <cell r="X138">
            <v>2</v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 t="str">
            <v/>
          </cell>
          <cell r="AF138">
            <v>2</v>
          </cell>
        </row>
        <row r="139">
          <cell r="V139" t="str">
            <v/>
          </cell>
          <cell r="W139" t="str">
            <v/>
          </cell>
          <cell r="X139">
            <v>2</v>
          </cell>
          <cell r="Y139" t="str">
            <v/>
          </cell>
          <cell r="Z139" t="str">
            <v/>
          </cell>
          <cell r="AA139" t="str">
            <v/>
          </cell>
          <cell r="AB139" t="str">
            <v/>
          </cell>
          <cell r="AC139" t="str">
            <v/>
          </cell>
          <cell r="AD139" t="str">
            <v/>
          </cell>
          <cell r="AE139" t="str">
            <v/>
          </cell>
          <cell r="AF139">
            <v>2</v>
          </cell>
        </row>
        <row r="140">
          <cell r="V140" t="str">
            <v/>
          </cell>
          <cell r="W140" t="str">
            <v/>
          </cell>
          <cell r="X140">
            <v>2</v>
          </cell>
          <cell r="Y140" t="str">
            <v/>
          </cell>
          <cell r="Z140" t="str">
            <v/>
          </cell>
          <cell r="AA140" t="str">
            <v/>
          </cell>
          <cell r="AB140" t="str">
            <v/>
          </cell>
          <cell r="AC140" t="str">
            <v/>
          </cell>
          <cell r="AD140" t="str">
            <v/>
          </cell>
          <cell r="AE140" t="str">
            <v/>
          </cell>
          <cell r="AF140">
            <v>2</v>
          </cell>
        </row>
        <row r="141">
          <cell r="V141" t="str">
            <v/>
          </cell>
          <cell r="W141" t="str">
            <v/>
          </cell>
          <cell r="X141">
            <v>2</v>
          </cell>
          <cell r="Y141" t="str">
            <v/>
          </cell>
          <cell r="Z141" t="str">
            <v/>
          </cell>
          <cell r="AA141" t="str">
            <v/>
          </cell>
          <cell r="AB141" t="str">
            <v/>
          </cell>
          <cell r="AC141" t="str">
            <v/>
          </cell>
          <cell r="AD141" t="str">
            <v/>
          </cell>
          <cell r="AE141" t="str">
            <v/>
          </cell>
          <cell r="AF141">
            <v>2</v>
          </cell>
        </row>
        <row r="142">
          <cell r="V142" t="str">
            <v/>
          </cell>
          <cell r="W142" t="str">
            <v/>
          </cell>
          <cell r="X142">
            <v>2</v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 t="str">
            <v/>
          </cell>
          <cell r="AF142">
            <v>2</v>
          </cell>
        </row>
        <row r="143">
          <cell r="V143" t="str">
            <v/>
          </cell>
          <cell r="W143" t="str">
            <v/>
          </cell>
          <cell r="X143">
            <v>2</v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 t="str">
            <v/>
          </cell>
          <cell r="AF143">
            <v>2</v>
          </cell>
        </row>
        <row r="144">
          <cell r="V144" t="str">
            <v/>
          </cell>
          <cell r="W144" t="str">
            <v/>
          </cell>
          <cell r="X144">
            <v>2</v>
          </cell>
          <cell r="Y144" t="str">
            <v/>
          </cell>
          <cell r="Z144" t="str">
            <v/>
          </cell>
          <cell r="AA144" t="str">
            <v/>
          </cell>
          <cell r="AB144" t="str">
            <v/>
          </cell>
          <cell r="AC144" t="str">
            <v/>
          </cell>
          <cell r="AD144" t="str">
            <v/>
          </cell>
          <cell r="AE144" t="str">
            <v/>
          </cell>
          <cell r="AF144">
            <v>2</v>
          </cell>
        </row>
        <row r="145">
          <cell r="V145" t="str">
            <v/>
          </cell>
          <cell r="W145" t="str">
            <v/>
          </cell>
          <cell r="X145">
            <v>2</v>
          </cell>
          <cell r="Y145" t="str">
            <v/>
          </cell>
          <cell r="Z145" t="str">
            <v/>
          </cell>
          <cell r="AA145" t="str">
            <v/>
          </cell>
          <cell r="AB145" t="str">
            <v/>
          </cell>
          <cell r="AC145" t="str">
            <v/>
          </cell>
          <cell r="AD145" t="str">
            <v/>
          </cell>
          <cell r="AE145" t="str">
            <v/>
          </cell>
          <cell r="AF145">
            <v>2</v>
          </cell>
        </row>
        <row r="146">
          <cell r="V146" t="str">
            <v/>
          </cell>
          <cell r="W146" t="str">
            <v/>
          </cell>
          <cell r="X146">
            <v>2</v>
          </cell>
          <cell r="Y146" t="str">
            <v/>
          </cell>
          <cell r="Z146" t="str">
            <v/>
          </cell>
          <cell r="AA146" t="str">
            <v/>
          </cell>
          <cell r="AB146" t="str">
            <v/>
          </cell>
          <cell r="AC146" t="str">
            <v/>
          </cell>
          <cell r="AD146" t="str">
            <v/>
          </cell>
          <cell r="AE146" t="str">
            <v/>
          </cell>
          <cell r="AF146">
            <v>2</v>
          </cell>
        </row>
        <row r="147">
          <cell r="V147" t="str">
            <v/>
          </cell>
          <cell r="W147" t="str">
            <v/>
          </cell>
          <cell r="X147">
            <v>2</v>
          </cell>
          <cell r="Y147" t="str">
            <v/>
          </cell>
          <cell r="Z147" t="str">
            <v/>
          </cell>
          <cell r="AA147" t="str">
            <v/>
          </cell>
          <cell r="AB147" t="str">
            <v/>
          </cell>
          <cell r="AC147" t="str">
            <v/>
          </cell>
          <cell r="AD147" t="str">
            <v/>
          </cell>
          <cell r="AE147" t="str">
            <v/>
          </cell>
          <cell r="AF147">
            <v>2</v>
          </cell>
        </row>
        <row r="148">
          <cell r="V148" t="str">
            <v/>
          </cell>
          <cell r="W148" t="str">
            <v/>
          </cell>
          <cell r="X148">
            <v>2</v>
          </cell>
          <cell r="Y148" t="str">
            <v/>
          </cell>
          <cell r="Z148" t="str">
            <v/>
          </cell>
          <cell r="AA148" t="str">
            <v/>
          </cell>
          <cell r="AB148" t="str">
            <v/>
          </cell>
          <cell r="AC148" t="str">
            <v/>
          </cell>
          <cell r="AD148" t="str">
            <v/>
          </cell>
          <cell r="AE148" t="str">
            <v/>
          </cell>
          <cell r="AF148">
            <v>2</v>
          </cell>
        </row>
        <row r="149">
          <cell r="V149" t="str">
            <v/>
          </cell>
          <cell r="W149" t="str">
            <v/>
          </cell>
          <cell r="X149">
            <v>2</v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 t="str">
            <v/>
          </cell>
          <cell r="AF149">
            <v>2</v>
          </cell>
        </row>
        <row r="150">
          <cell r="V150" t="str">
            <v/>
          </cell>
          <cell r="W150" t="str">
            <v/>
          </cell>
          <cell r="X150">
            <v>2</v>
          </cell>
          <cell r="Y150" t="str">
            <v/>
          </cell>
          <cell r="Z150" t="str">
            <v/>
          </cell>
          <cell r="AA150" t="str">
            <v/>
          </cell>
          <cell r="AB150" t="str">
            <v/>
          </cell>
          <cell r="AC150" t="str">
            <v/>
          </cell>
          <cell r="AD150" t="str">
            <v/>
          </cell>
          <cell r="AE150" t="str">
            <v/>
          </cell>
          <cell r="AF150">
            <v>2</v>
          </cell>
        </row>
        <row r="151">
          <cell r="V151" t="str">
            <v/>
          </cell>
          <cell r="W151" t="str">
            <v/>
          </cell>
          <cell r="X151">
            <v>2</v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 t="str">
            <v/>
          </cell>
          <cell r="AF151">
            <v>2</v>
          </cell>
        </row>
        <row r="152">
          <cell r="V152" t="str">
            <v/>
          </cell>
          <cell r="W152" t="str">
            <v/>
          </cell>
          <cell r="X152">
            <v>2</v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 t="str">
            <v/>
          </cell>
          <cell r="AF152">
            <v>2</v>
          </cell>
        </row>
        <row r="153">
          <cell r="V153" t="str">
            <v/>
          </cell>
          <cell r="W153" t="str">
            <v/>
          </cell>
          <cell r="X153">
            <v>2</v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 t="str">
            <v/>
          </cell>
          <cell r="AF153">
            <v>2</v>
          </cell>
        </row>
        <row r="154">
          <cell r="V154" t="str">
            <v/>
          </cell>
          <cell r="W154" t="str">
            <v/>
          </cell>
          <cell r="X154">
            <v>2</v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 t="str">
            <v/>
          </cell>
          <cell r="AF154">
            <v>2</v>
          </cell>
        </row>
        <row r="155">
          <cell r="V155" t="str">
            <v/>
          </cell>
          <cell r="W155" t="str">
            <v/>
          </cell>
          <cell r="X155">
            <v>2</v>
          </cell>
          <cell r="Y155" t="str">
            <v/>
          </cell>
          <cell r="Z155" t="str">
            <v/>
          </cell>
          <cell r="AA155" t="str">
            <v/>
          </cell>
          <cell r="AB155" t="str">
            <v/>
          </cell>
          <cell r="AC155" t="str">
            <v/>
          </cell>
          <cell r="AD155" t="str">
            <v/>
          </cell>
          <cell r="AE155" t="str">
            <v/>
          </cell>
          <cell r="AF155">
            <v>2</v>
          </cell>
        </row>
        <row r="156">
          <cell r="V156" t="str">
            <v/>
          </cell>
          <cell r="W156" t="str">
            <v/>
          </cell>
          <cell r="X156">
            <v>2</v>
          </cell>
          <cell r="Y156" t="str">
            <v/>
          </cell>
          <cell r="Z156" t="str">
            <v/>
          </cell>
          <cell r="AA156" t="str">
            <v/>
          </cell>
          <cell r="AB156" t="str">
            <v/>
          </cell>
          <cell r="AC156" t="str">
            <v/>
          </cell>
          <cell r="AD156" t="str">
            <v/>
          </cell>
          <cell r="AE156" t="str">
            <v/>
          </cell>
          <cell r="AF156">
            <v>2</v>
          </cell>
        </row>
        <row r="157">
          <cell r="V157" t="str">
            <v/>
          </cell>
          <cell r="W157" t="str">
            <v/>
          </cell>
          <cell r="X157">
            <v>2</v>
          </cell>
          <cell r="Y157" t="str">
            <v/>
          </cell>
          <cell r="Z157" t="str">
            <v/>
          </cell>
          <cell r="AA157" t="str">
            <v/>
          </cell>
          <cell r="AB157" t="str">
            <v/>
          </cell>
          <cell r="AC157" t="str">
            <v/>
          </cell>
          <cell r="AD157" t="str">
            <v/>
          </cell>
          <cell r="AE157" t="str">
            <v/>
          </cell>
          <cell r="AF157">
            <v>2</v>
          </cell>
        </row>
        <row r="158">
          <cell r="V158" t="str">
            <v/>
          </cell>
          <cell r="W158" t="str">
            <v/>
          </cell>
          <cell r="X158">
            <v>2</v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 t="str">
            <v/>
          </cell>
          <cell r="AF158">
            <v>2</v>
          </cell>
        </row>
        <row r="159">
          <cell r="V159" t="str">
            <v/>
          </cell>
          <cell r="W159" t="str">
            <v/>
          </cell>
          <cell r="X159">
            <v>2</v>
          </cell>
          <cell r="Y159" t="str">
            <v/>
          </cell>
          <cell r="Z159" t="str">
            <v/>
          </cell>
          <cell r="AA159" t="str">
            <v/>
          </cell>
          <cell r="AB159" t="str">
            <v/>
          </cell>
          <cell r="AC159" t="str">
            <v/>
          </cell>
          <cell r="AD159" t="str">
            <v/>
          </cell>
          <cell r="AE159" t="str">
            <v/>
          </cell>
          <cell r="AF159">
            <v>2</v>
          </cell>
        </row>
        <row r="160">
          <cell r="V160" t="str">
            <v/>
          </cell>
          <cell r="W160" t="str">
            <v/>
          </cell>
          <cell r="X160">
            <v>2</v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 t="str">
            <v/>
          </cell>
          <cell r="AF160">
            <v>2</v>
          </cell>
        </row>
        <row r="161">
          <cell r="V161" t="str">
            <v/>
          </cell>
          <cell r="W161" t="str">
            <v/>
          </cell>
          <cell r="X161">
            <v>2</v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 t="str">
            <v/>
          </cell>
          <cell r="AF161">
            <v>2</v>
          </cell>
        </row>
        <row r="162">
          <cell r="V162" t="str">
            <v/>
          </cell>
          <cell r="W162" t="str">
            <v/>
          </cell>
          <cell r="X162">
            <v>2</v>
          </cell>
          <cell r="Y162" t="str">
            <v/>
          </cell>
          <cell r="Z162" t="str">
            <v/>
          </cell>
          <cell r="AA162" t="str">
            <v/>
          </cell>
          <cell r="AB162" t="str">
            <v/>
          </cell>
          <cell r="AC162" t="str">
            <v/>
          </cell>
          <cell r="AD162" t="str">
            <v/>
          </cell>
          <cell r="AE162" t="str">
            <v/>
          </cell>
          <cell r="AF162">
            <v>2</v>
          </cell>
        </row>
        <row r="163">
          <cell r="V163" t="str">
            <v/>
          </cell>
          <cell r="W163" t="str">
            <v/>
          </cell>
          <cell r="X163">
            <v>2</v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 t="str">
            <v/>
          </cell>
          <cell r="AF163">
            <v>2</v>
          </cell>
        </row>
        <row r="164">
          <cell r="V164" t="str">
            <v/>
          </cell>
          <cell r="W164" t="str">
            <v/>
          </cell>
          <cell r="X164">
            <v>2</v>
          </cell>
          <cell r="Y164" t="str">
            <v/>
          </cell>
          <cell r="Z164" t="str">
            <v/>
          </cell>
          <cell r="AA164" t="str">
            <v/>
          </cell>
          <cell r="AB164" t="str">
            <v/>
          </cell>
          <cell r="AC164" t="str">
            <v/>
          </cell>
          <cell r="AD164" t="str">
            <v/>
          </cell>
          <cell r="AE164" t="str">
            <v/>
          </cell>
          <cell r="AF164">
            <v>2</v>
          </cell>
        </row>
      </sheetData>
      <sheetData sheetId="17">
        <row r="6"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>1種目</v>
          </cell>
        </row>
        <row r="7"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>1種目</v>
          </cell>
        </row>
        <row r="8"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>1種目</v>
          </cell>
        </row>
        <row r="9"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>1種目</v>
          </cell>
        </row>
        <row r="10"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>1種目</v>
          </cell>
        </row>
        <row r="11"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>1種目</v>
          </cell>
        </row>
        <row r="12"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>1種目</v>
          </cell>
        </row>
        <row r="13"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>1種目</v>
          </cell>
        </row>
        <row r="14"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>1種目</v>
          </cell>
        </row>
        <row r="15"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>1種目</v>
          </cell>
        </row>
        <row r="16"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>1種目</v>
          </cell>
        </row>
        <row r="17"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>1種目</v>
          </cell>
        </row>
        <row r="18"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>1種目</v>
          </cell>
        </row>
        <row r="19"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>1種目</v>
          </cell>
        </row>
        <row r="20"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>1種目</v>
          </cell>
        </row>
        <row r="21"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>2種目</v>
          </cell>
        </row>
        <row r="22"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>2種目</v>
          </cell>
        </row>
        <row r="23"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>2種目</v>
          </cell>
        </row>
        <row r="24"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>2種目</v>
          </cell>
        </row>
        <row r="25"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>2種目</v>
          </cell>
        </row>
        <row r="26"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>2種目</v>
          </cell>
        </row>
        <row r="27"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>2種目</v>
          </cell>
        </row>
        <row r="28"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>2種目</v>
          </cell>
        </row>
        <row r="29"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>2種目</v>
          </cell>
        </row>
        <row r="30"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>2種目</v>
          </cell>
        </row>
        <row r="31"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>2種目</v>
          </cell>
        </row>
        <row r="32"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>2種目</v>
          </cell>
        </row>
        <row r="33"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 t="str">
            <v/>
          </cell>
          <cell r="X33" t="str">
            <v>2種目</v>
          </cell>
        </row>
        <row r="34"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 t="str">
            <v/>
          </cell>
          <cell r="X34" t="str">
            <v>2種目</v>
          </cell>
        </row>
        <row r="35"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 t="str">
            <v/>
          </cell>
          <cell r="X35" t="str">
            <v>2種目</v>
          </cell>
        </row>
        <row r="36"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>3種目</v>
          </cell>
        </row>
        <row r="37"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>3種目</v>
          </cell>
        </row>
        <row r="38"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X38" t="str">
            <v>3種目</v>
          </cell>
        </row>
        <row r="39"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 t="str">
            <v/>
          </cell>
          <cell r="X39" t="str">
            <v>3種目</v>
          </cell>
        </row>
        <row r="40"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X40" t="str">
            <v>3種目</v>
          </cell>
        </row>
        <row r="41"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 t="str">
            <v/>
          </cell>
          <cell r="X41" t="str">
            <v>3種目</v>
          </cell>
        </row>
        <row r="42"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>3種目</v>
          </cell>
        </row>
        <row r="43"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>3種目</v>
          </cell>
        </row>
        <row r="44"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X44" t="str">
            <v>3種目</v>
          </cell>
        </row>
        <row r="45"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>3種目</v>
          </cell>
        </row>
        <row r="46"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>3種目</v>
          </cell>
        </row>
        <row r="47"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>3種目</v>
          </cell>
        </row>
        <row r="48"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>3種目</v>
          </cell>
        </row>
        <row r="49">
          <cell r="O49" t="str">
            <v/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>3種目</v>
          </cell>
        </row>
        <row r="50">
          <cell r="O50" t="str">
            <v/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>3種目</v>
          </cell>
        </row>
        <row r="51">
          <cell r="O51" t="str">
            <v/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>4種目</v>
          </cell>
        </row>
        <row r="52"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>4種目</v>
          </cell>
        </row>
        <row r="53"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>4種目</v>
          </cell>
        </row>
        <row r="54"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>4種目</v>
          </cell>
        </row>
        <row r="55"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 t="str">
            <v/>
          </cell>
          <cell r="X55" t="str">
            <v>4種目</v>
          </cell>
        </row>
        <row r="56"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 t="str">
            <v/>
          </cell>
          <cell r="X56" t="str">
            <v>4種目</v>
          </cell>
        </row>
        <row r="57"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 t="str">
            <v/>
          </cell>
          <cell r="X57" t="str">
            <v>4種目</v>
          </cell>
        </row>
        <row r="58"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>4種目</v>
          </cell>
        </row>
        <row r="59"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>4種目</v>
          </cell>
        </row>
        <row r="60"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X60" t="str">
            <v>4種目</v>
          </cell>
        </row>
        <row r="61"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 t="str">
            <v/>
          </cell>
          <cell r="X61" t="str">
            <v>4種目</v>
          </cell>
        </row>
        <row r="62"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 t="str">
            <v/>
          </cell>
          <cell r="X62" t="str">
            <v>4種目</v>
          </cell>
        </row>
        <row r="63"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>4種目</v>
          </cell>
        </row>
        <row r="64"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 t="str">
            <v/>
          </cell>
          <cell r="X64" t="str">
            <v>4種目</v>
          </cell>
        </row>
        <row r="65"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 t="str">
            <v>4種目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</sheetPr>
  <dimension ref="A1:BB270"/>
  <sheetViews>
    <sheetView showGridLines="0" tabSelected="1" zoomScalePageLayoutView="0" workbookViewId="0" topLeftCell="A1">
      <pane ySplit="3" topLeftCell="A4" activePane="bottomLeft" state="frozen"/>
      <selection pane="topLeft" activeCell="F19" sqref="F19"/>
      <selection pane="bottomLeft" activeCell="M9" sqref="M9:P9"/>
    </sheetView>
  </sheetViews>
  <sheetFormatPr defaultColWidth="9.00390625" defaultRowHeight="13.5"/>
  <cols>
    <col min="1" max="1" width="3.125" style="36" customWidth="1"/>
    <col min="2" max="2" width="2.50390625" style="36" customWidth="1"/>
    <col min="3" max="3" width="2.75390625" style="36" customWidth="1"/>
    <col min="4" max="4" width="6.00390625" style="36" customWidth="1"/>
    <col min="5" max="5" width="6.25390625" style="36" customWidth="1"/>
    <col min="6" max="6" width="8.75390625" style="36" customWidth="1"/>
    <col min="7" max="7" width="5.625" style="36" customWidth="1"/>
    <col min="8" max="8" width="7.75390625" style="36" customWidth="1"/>
    <col min="9" max="9" width="6.25390625" style="36" customWidth="1"/>
    <col min="10" max="10" width="7.50390625" style="36" customWidth="1"/>
    <col min="11" max="11" width="8.125" style="36" customWidth="1"/>
    <col min="12" max="12" width="7.75390625" style="36" customWidth="1"/>
    <col min="13" max="13" width="6.25390625" style="36" customWidth="1"/>
    <col min="14" max="14" width="2.00390625" style="36" customWidth="1"/>
    <col min="15" max="15" width="7.50390625" style="36" customWidth="1"/>
    <col min="16" max="16" width="6.875" style="36" customWidth="1"/>
    <col min="17" max="17" width="7.75390625" style="36" customWidth="1"/>
    <col min="18" max="18" width="2.125" style="1" customWidth="1"/>
    <col min="19" max="20" width="2.125" style="0" customWidth="1"/>
    <col min="21" max="21" width="1.75390625" style="0" customWidth="1"/>
    <col min="22" max="23" width="4.375" style="0" customWidth="1"/>
    <col min="24" max="24" width="4.625" style="0" customWidth="1"/>
    <col min="25" max="25" width="5.875" style="0" customWidth="1"/>
    <col min="26" max="26" width="12.50390625" style="0" customWidth="1"/>
    <col min="27" max="27" width="9.00390625" style="0" customWidth="1"/>
    <col min="28" max="28" width="4.125" style="0" customWidth="1"/>
    <col min="29" max="29" width="15.25390625" style="0" customWidth="1"/>
    <col min="30" max="30" width="8.125" style="0" customWidth="1"/>
    <col min="31" max="33" width="6.875" style="0" customWidth="1"/>
    <col min="34" max="35" width="4.625" style="0" customWidth="1"/>
    <col min="36" max="36" width="5.75390625" style="1" customWidth="1"/>
    <col min="37" max="37" width="6.25390625" style="1" customWidth="1"/>
    <col min="38" max="38" width="5.00390625" style="1" customWidth="1"/>
    <col min="39" max="39" width="6.00390625" style="1" customWidth="1"/>
    <col min="40" max="40" width="5.00390625" style="1" customWidth="1"/>
    <col min="41" max="41" width="3.375" style="1" customWidth="1"/>
    <col min="42" max="42" width="5.00390625" style="1" customWidth="1"/>
    <col min="43" max="53" width="5.625" style="36" customWidth="1"/>
    <col min="54" max="16384" width="9.00390625" style="36" customWidth="1"/>
  </cols>
  <sheetData>
    <row r="1" spans="1:36" ht="35.25" customHeight="1">
      <c r="A1" s="273" t="s">
        <v>69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5"/>
      <c r="O1" s="275"/>
      <c r="P1" s="274"/>
      <c r="Q1" s="274"/>
      <c r="R1" s="274"/>
      <c r="S1" s="276"/>
      <c r="T1" s="276"/>
      <c r="U1" s="276"/>
      <c r="V1" s="276"/>
      <c r="W1" s="277"/>
      <c r="X1" s="276"/>
      <c r="Y1" s="276"/>
      <c r="Z1" s="276"/>
      <c r="AA1" s="276"/>
      <c r="AB1" s="276"/>
      <c r="AC1" s="276"/>
      <c r="AJ1" t="s">
        <v>70</v>
      </c>
    </row>
    <row r="2" spans="1:36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P2" s="231" t="s">
        <v>11</v>
      </c>
      <c r="Q2" s="231"/>
      <c r="R2" s="81"/>
      <c r="S2" s="278"/>
      <c r="T2" s="278"/>
      <c r="U2" s="278"/>
      <c r="V2" s="36"/>
      <c r="W2" s="36"/>
      <c r="X2" s="36"/>
      <c r="Y2" s="36"/>
      <c r="Z2" s="279"/>
      <c r="AA2" s="280">
        <f>IF(ISBLANK('[1]選手登録'!W1),"",VLOOKUP('[1]選手登録'!W1,年回,3))</f>
      </c>
      <c r="AB2" s="36"/>
      <c r="AC2" s="36"/>
      <c r="AJ2" s="1" t="s">
        <v>71</v>
      </c>
    </row>
    <row r="3" spans="1:36" ht="19.5" customHeight="1">
      <c r="A3" s="232" t="str">
        <f>"第"&amp;VLOOKUP('[1]選手登録'!T$1,'[1]選手登録'!AM:AX,6)&amp;"回　広島市中学校総合体育大会《陸上競技》の部　男子申込一覧表"</f>
        <v>第71回　広島市中学校総合体育大会《陸上競技》の部　男子申込一覧表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R3" s="8"/>
      <c r="S3" s="281"/>
      <c r="T3" s="281" t="s">
        <v>72</v>
      </c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8"/>
      <c r="AG3" s="8"/>
      <c r="AH3" s="8"/>
      <c r="AI3" s="8"/>
      <c r="AJ3" s="1" t="s">
        <v>73</v>
      </c>
    </row>
    <row r="4" spans="1:36" ht="18.75" customHeight="1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R4" s="9"/>
      <c r="S4" s="282" t="s">
        <v>74</v>
      </c>
      <c r="T4" s="282"/>
      <c r="U4" s="282"/>
      <c r="V4" s="282"/>
      <c r="W4" s="282"/>
      <c r="X4" s="282"/>
      <c r="Y4" s="282"/>
      <c r="Z4" s="282"/>
      <c r="AA4" s="282"/>
      <c r="AB4" s="283"/>
      <c r="AC4" s="283"/>
      <c r="AD4" s="283"/>
      <c r="AE4" s="283"/>
      <c r="AF4" s="283"/>
      <c r="AG4" s="283"/>
      <c r="AH4" s="283"/>
      <c r="AI4" s="283"/>
      <c r="AJ4" s="1" t="s">
        <v>75</v>
      </c>
    </row>
    <row r="5" spans="1:36" ht="16.5" customHeight="1" thickTop="1">
      <c r="A5" s="216" t="s">
        <v>12</v>
      </c>
      <c r="B5" s="217"/>
      <c r="C5" s="218"/>
      <c r="D5" s="37" t="s">
        <v>13</v>
      </c>
      <c r="E5" s="219" t="s">
        <v>76</v>
      </c>
      <c r="F5" s="217"/>
      <c r="G5" s="220"/>
      <c r="I5" s="38"/>
      <c r="J5" s="38"/>
      <c r="K5" s="39"/>
      <c r="L5" s="83" t="s">
        <v>64</v>
      </c>
      <c r="M5" s="221" t="s">
        <v>14</v>
      </c>
      <c r="N5" s="222"/>
      <c r="O5" s="40" t="s">
        <v>15</v>
      </c>
      <c r="P5" s="41" t="s">
        <v>16</v>
      </c>
      <c r="R5" s="9"/>
      <c r="S5" s="284" t="s">
        <v>77</v>
      </c>
      <c r="T5" s="285"/>
      <c r="U5" s="285"/>
      <c r="V5" s="285"/>
      <c r="W5" s="285"/>
      <c r="X5" s="285"/>
      <c r="Y5" s="285"/>
      <c r="Z5" s="285"/>
      <c r="AA5" s="285"/>
      <c r="AB5" s="285"/>
      <c r="AC5" s="286"/>
      <c r="AD5" s="283"/>
      <c r="AE5" s="283"/>
      <c r="AF5" s="283"/>
      <c r="AG5" s="283"/>
      <c r="AH5" s="283"/>
      <c r="AI5" s="283"/>
      <c r="AJ5" s="1" t="s">
        <v>78</v>
      </c>
    </row>
    <row r="6" spans="1:36" ht="16.5" customHeight="1" thickBot="1">
      <c r="A6" s="223">
        <f>IF(ISBLANK('[1]選手登録'!G$5),"",VLOOKUP('[1]選手登録'!G$5,登録,10,0))</f>
      </c>
      <c r="B6" s="224"/>
      <c r="C6" s="225"/>
      <c r="D6" s="63">
        <f>IF(ISBLANK('[1]選手登録'!G$5),"",VLOOKUP('[1]選手登録'!G$5,登録,11,0))</f>
      </c>
      <c r="E6" s="226">
        <f>IF(ISBLANK('[1]選手登録'!G$5),"",VLOOKUP('[1]選手登録'!G$5,登録,2,0))</f>
      </c>
      <c r="F6" s="227"/>
      <c r="G6" s="65" t="s">
        <v>9</v>
      </c>
      <c r="I6" s="38"/>
      <c r="J6" s="38"/>
      <c r="K6" s="82" t="s">
        <v>17</v>
      </c>
      <c r="L6" s="87">
        <f>IF(AK88=0,"",AK88)</f>
      </c>
      <c r="M6" s="237">
        <f>IF(AL88=0,"",AL88)</f>
      </c>
      <c r="N6" s="238"/>
      <c r="O6" s="87">
        <f>IF(AN88=0,"",AN88)</f>
      </c>
      <c r="P6" s="88">
        <f>IF(SUM(L6:O6)=0,"",SUM(L6:O6))</f>
      </c>
      <c r="R6" s="9"/>
      <c r="S6" s="287"/>
      <c r="T6" s="288"/>
      <c r="U6" s="288"/>
      <c r="V6" s="288"/>
      <c r="W6" s="288"/>
      <c r="X6" s="288"/>
      <c r="Y6" s="288"/>
      <c r="Z6" s="288"/>
      <c r="AA6" s="288"/>
      <c r="AB6" s="288"/>
      <c r="AC6" s="289"/>
      <c r="AD6" s="283"/>
      <c r="AE6" s="283"/>
      <c r="AF6" s="283"/>
      <c r="AG6" s="283"/>
      <c r="AH6" s="283"/>
      <c r="AI6" s="283"/>
      <c r="AJ6" s="1">
        <f>IF(L46='[1]広島市選手権'!L48,'[1]広島市選手権'!Q48,"")</f>
        <v>0</v>
      </c>
    </row>
    <row r="7" spans="1:35" ht="16.5" customHeight="1" thickBot="1">
      <c r="A7" s="34"/>
      <c r="B7" s="34"/>
      <c r="C7" s="34"/>
      <c r="D7" s="34"/>
      <c r="E7" s="43" t="s">
        <v>18</v>
      </c>
      <c r="F7" s="64">
        <f>IF(ISBLANK('[1]選手登録'!G$5),"",'[1]選手登録'!G$5)</f>
      </c>
      <c r="G7" s="44"/>
      <c r="H7" s="38"/>
      <c r="I7" s="38"/>
      <c r="J7" s="38"/>
      <c r="K7" s="45" t="s">
        <v>19</v>
      </c>
      <c r="L7" s="89">
        <f>IF(AK168=0,"",AK168)</f>
      </c>
      <c r="M7" s="235">
        <f>IF(AL168=0,"",AL168)</f>
      </c>
      <c r="N7" s="236"/>
      <c r="O7" s="90">
        <f>IF(AN168=0,"",AN168)</f>
      </c>
      <c r="P7" s="91">
        <f>IF(SUM(L7:O7)=0,"",SUM(L7:O7))</f>
      </c>
      <c r="R7" s="9"/>
      <c r="S7" s="10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90"/>
    </row>
    <row r="8" spans="1:42" ht="7.5" customHeight="1" thickBo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R8" s="9"/>
      <c r="S8" s="291"/>
      <c r="T8" s="292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4"/>
      <c r="AH8" s="295"/>
      <c r="AI8" s="295"/>
      <c r="AJ8" s="296"/>
      <c r="AK8" s="296"/>
      <c r="AL8" s="296"/>
      <c r="AM8" s="296"/>
      <c r="AN8" s="296"/>
      <c r="AO8" s="296"/>
      <c r="AP8" s="296"/>
    </row>
    <row r="9" spans="1:42" ht="18.75" customHeight="1">
      <c r="A9" s="46"/>
      <c r="B9" s="47"/>
      <c r="C9" s="47"/>
      <c r="D9" s="48"/>
      <c r="E9" s="208" t="s">
        <v>20</v>
      </c>
      <c r="F9" s="208"/>
      <c r="G9" s="208"/>
      <c r="H9" s="208"/>
      <c r="I9" s="208"/>
      <c r="J9" s="208"/>
      <c r="K9" s="208"/>
      <c r="L9" s="208"/>
      <c r="M9" s="209" t="s">
        <v>21</v>
      </c>
      <c r="N9" s="209"/>
      <c r="O9" s="209"/>
      <c r="P9" s="209"/>
      <c r="R9" s="10"/>
      <c r="S9" s="291"/>
      <c r="T9" s="297"/>
      <c r="U9" s="296"/>
      <c r="V9" s="298" t="s">
        <v>79</v>
      </c>
      <c r="W9" s="298" t="s">
        <v>80</v>
      </c>
      <c r="X9" s="298" t="s">
        <v>81</v>
      </c>
      <c r="Y9" s="298" t="s">
        <v>82</v>
      </c>
      <c r="Z9" s="298" t="s">
        <v>83</v>
      </c>
      <c r="AA9" s="298" t="s">
        <v>84</v>
      </c>
      <c r="AB9" s="298" t="s">
        <v>0</v>
      </c>
      <c r="AC9" s="298" t="s">
        <v>85</v>
      </c>
      <c r="AD9" s="298" t="s">
        <v>86</v>
      </c>
      <c r="AE9" s="298" t="s">
        <v>87</v>
      </c>
      <c r="AF9" s="296" t="s">
        <v>81</v>
      </c>
      <c r="AG9" s="299"/>
      <c r="AH9" s="295"/>
      <c r="AI9" s="295"/>
      <c r="AJ9" s="300" t="s">
        <v>88</v>
      </c>
      <c r="AK9" s="296" t="s">
        <v>89</v>
      </c>
      <c r="AL9" s="296" t="s">
        <v>90</v>
      </c>
      <c r="AM9" s="296" t="s">
        <v>91</v>
      </c>
      <c r="AN9" s="296" t="s">
        <v>92</v>
      </c>
      <c r="AO9" s="296"/>
      <c r="AP9" s="296" t="s">
        <v>93</v>
      </c>
    </row>
    <row r="10" spans="1:42" ht="18" customHeight="1">
      <c r="A10" s="210" t="s">
        <v>94</v>
      </c>
      <c r="B10" s="211"/>
      <c r="C10" s="211"/>
      <c r="D10" s="211"/>
      <c r="E10" s="93" t="s">
        <v>18</v>
      </c>
      <c r="F10" s="212" t="s">
        <v>48</v>
      </c>
      <c r="G10" s="212"/>
      <c r="H10" s="58" t="s">
        <v>10</v>
      </c>
      <c r="I10" s="93" t="s">
        <v>18</v>
      </c>
      <c r="J10" s="212" t="s">
        <v>48</v>
      </c>
      <c r="K10" s="212"/>
      <c r="L10" s="59" t="s">
        <v>10</v>
      </c>
      <c r="M10" s="94" t="s">
        <v>18</v>
      </c>
      <c r="N10" s="213" t="s">
        <v>48</v>
      </c>
      <c r="O10" s="214"/>
      <c r="P10" s="215"/>
      <c r="Q10" s="95"/>
      <c r="R10" s="10"/>
      <c r="S10" s="291"/>
      <c r="T10" s="297"/>
      <c r="U10" s="296"/>
      <c r="V10" s="296">
        <f>IF(W10="","",(SUM(W$10:W10)))</f>
      </c>
      <c r="W10" s="296">
        <f>IF(AC10=0,"",IF(AC10="","",1))</f>
      </c>
      <c r="X10" s="296">
        <v>1</v>
      </c>
      <c r="Y10" s="296">
        <f>IF(ISBLANK(E11),"",E11)</f>
      </c>
      <c r="Z10" s="296">
        <f>IF(ISBLANK(E11),"",VLOOKUP(E11,男,18,FALSE))</f>
      </c>
      <c r="AA10" s="296">
        <f>IF(ISBLANK(E11),"",VLOOKUP(E11,男,19,FALSE))</f>
      </c>
      <c r="AB10" s="296">
        <f>IF(ISBLANK(E11),"",VLOOKUP(E11,男,4,FALSE))</f>
      </c>
      <c r="AC10" s="296">
        <f>IF(Y10="","","高学年　"&amp;C11)</f>
      </c>
      <c r="AD10" s="296">
        <f>IF(ISBLANK(H11),"",H11)</f>
      </c>
      <c r="AE10" s="296">
        <f>IF(ISBLANK('[1]選手登録'!F$8),"",'[1]選手登録'!F$8)</f>
      </c>
      <c r="AF10" s="296">
        <v>1</v>
      </c>
      <c r="AG10" s="299"/>
      <c r="AH10" s="295"/>
      <c r="AI10" s="295">
        <v>1</v>
      </c>
      <c r="AJ10" s="296">
        <f>'[1]選手登録'!F17</f>
      </c>
      <c r="AK10" s="296">
        <f aca="true" t="shared" si="0" ref="AK10:AK73">IF(AJ10="","",_xlfn.IFERROR(VLOOKUP(AJ10,Y$10:AG$40,8,0),""))</f>
      </c>
      <c r="AL10" s="296">
        <f aca="true" t="shared" si="1" ref="AL10:AL73">IF(AJ10="","",_xlfn.IFERROR(VLOOKUP(AJ10,Y$41:AG$60,8,0),""))</f>
      </c>
      <c r="AM10" s="296">
        <f aca="true" t="shared" si="2" ref="AM10:AM73">IF(AJ10="","",_xlfn.IFERROR(VLOOKUP(AJ10,AS$12:BA$27,8,0),""))</f>
      </c>
      <c r="AN10" s="296">
        <f aca="true" t="shared" si="3" ref="AN10:AN73">IF(AJ10="","",_xlfn.IFERROR(VLOOKUP(AJ10,Y$61:AG$102,8,0),""))</f>
      </c>
      <c r="AO10" s="296">
        <f>COUNT(AK10:AN10)</f>
        <v>0</v>
      </c>
      <c r="AP10" s="298">
        <f>IF(AO10=0,"",1)</f>
      </c>
    </row>
    <row r="11" spans="1:42" ht="18" customHeight="1" thickBot="1">
      <c r="A11" s="301" t="s">
        <v>22</v>
      </c>
      <c r="B11" s="301"/>
      <c r="C11" s="149" t="s">
        <v>95</v>
      </c>
      <c r="D11" s="150"/>
      <c r="E11" s="70"/>
      <c r="F11" s="151">
        <f aca="true" t="shared" si="4" ref="F11:F39">IF(ISBLANK(E11),"",VLOOKUP(E11,男,18,FALSE)&amp;" ・ "&amp;VLOOKUP(E11,男,4,FALSE))</f>
      </c>
      <c r="G11" s="151"/>
      <c r="H11" s="110"/>
      <c r="I11" s="70"/>
      <c r="J11" s="151">
        <f aca="true" t="shared" si="5" ref="J11:J39">IF(ISBLANK(I11),"",VLOOKUP(I11,男,18,FALSE)&amp;" ・ "&amp;VLOOKUP(I11,男,4,FALSE))</f>
      </c>
      <c r="K11" s="151"/>
      <c r="L11" s="114"/>
      <c r="M11" s="75"/>
      <c r="N11" s="152">
        <f aca="true" t="shared" si="6" ref="N11:N39">IF(ISBLANK(M11),"",VLOOKUP(M11,男,18,FALSE)&amp;" ・ "&amp;VLOOKUP(M11,男,4,FALSE))</f>
      </c>
      <c r="O11" s="153"/>
      <c r="P11" s="200"/>
      <c r="Q11" s="95"/>
      <c r="R11" s="10"/>
      <c r="S11" s="291"/>
      <c r="T11" s="297"/>
      <c r="U11" s="296"/>
      <c r="V11" s="296">
        <f>IF(W11="","",(SUM(W$10:W11)))</f>
      </c>
      <c r="W11" s="296">
        <f>IF(AC11=0,"",IF(AC11="","",1))</f>
      </c>
      <c r="X11" s="296">
        <v>1</v>
      </c>
      <c r="Y11" s="296">
        <f>IF(ISBLANK(I11),"",I11)</f>
      </c>
      <c r="Z11" s="296">
        <f>IF(ISBLANK(I11),"",VLOOKUP(I11,男,18,FALSE))</f>
      </c>
      <c r="AA11" s="296">
        <f>IF(ISBLANK(I11),"",VLOOKUP(I11,男,19,FALSE))</f>
      </c>
      <c r="AB11" s="296">
        <f>IF(ISBLANK(I11),"",VLOOKUP(I11,男,4,FALSE))</f>
      </c>
      <c r="AC11" s="296">
        <f>IF(Y11="","","高学年　"&amp;C11)</f>
      </c>
      <c r="AD11" s="296">
        <f>IF(ISBLANK(L11),"",L11)</f>
      </c>
      <c r="AE11" s="296">
        <f>IF(ISBLANK('[1]選手登録'!F$8),"",'[1]選手登録'!F$8)</f>
      </c>
      <c r="AF11" s="296">
        <v>1</v>
      </c>
      <c r="AG11" s="299"/>
      <c r="AH11" s="295"/>
      <c r="AI11" s="295">
        <v>2</v>
      </c>
      <c r="AJ11" s="296">
        <f>'[1]選手登録'!F18</f>
      </c>
      <c r="AK11" s="296">
        <f t="shared" si="0"/>
      </c>
      <c r="AL11" s="296">
        <f t="shared" si="1"/>
      </c>
      <c r="AM11" s="296">
        <f t="shared" si="2"/>
      </c>
      <c r="AN11" s="296">
        <f t="shared" si="3"/>
      </c>
      <c r="AO11" s="296">
        <f aca="true" t="shared" si="7" ref="AO11:AO74">COUNT(AK11:AN11)</f>
        <v>0</v>
      </c>
      <c r="AP11" s="298">
        <f aca="true" t="shared" si="8" ref="AP11:AP74">IF(AO11=0,"",1)</f>
      </c>
    </row>
    <row r="12" spans="1:53" ht="18" customHeight="1" thickBot="1">
      <c r="A12" s="301"/>
      <c r="B12" s="301"/>
      <c r="C12" s="149" t="s">
        <v>96</v>
      </c>
      <c r="D12" s="150"/>
      <c r="E12" s="70"/>
      <c r="F12" s="151">
        <f t="shared" si="4"/>
      </c>
      <c r="G12" s="151"/>
      <c r="H12" s="110"/>
      <c r="I12" s="70"/>
      <c r="J12" s="151">
        <f t="shared" si="5"/>
      </c>
      <c r="K12" s="151"/>
      <c r="L12" s="114"/>
      <c r="M12" s="75"/>
      <c r="N12" s="152">
        <f t="shared" si="6"/>
      </c>
      <c r="O12" s="153"/>
      <c r="P12" s="200"/>
      <c r="Q12" s="95"/>
      <c r="R12" s="10"/>
      <c r="S12" s="291"/>
      <c r="T12" s="297"/>
      <c r="U12" s="296"/>
      <c r="V12" s="296">
        <f>IF(W12="","",(SUM(W$10:W12)))</f>
      </c>
      <c r="W12" s="296">
        <f>IF(AC12=0,"",IF(AC12="","",1))</f>
      </c>
      <c r="X12" s="296">
        <v>1</v>
      </c>
      <c r="Y12" s="296">
        <f>IF(ISBLANK(E12),"",E12)</f>
      </c>
      <c r="Z12" s="296">
        <f>IF(ISBLANK(E12),"",VLOOKUP(E12,男,18,FALSE))</f>
      </c>
      <c r="AA12" s="296">
        <f>IF(ISBLANK(E12),"",VLOOKUP(E12,男,19,FALSE))</f>
      </c>
      <c r="AB12" s="296">
        <f>IF(ISBLANK(E12),"",VLOOKUP(E12,男,4,FALSE))</f>
      </c>
      <c r="AC12" s="296">
        <f>IF(Y12="","","高学年　"&amp;C12)</f>
      </c>
      <c r="AD12" s="296">
        <f>IF(ISBLANK(H12),"",H12)</f>
      </c>
      <c r="AE12" s="296">
        <f>IF(ISBLANK('[1]選手登録'!F$8),"",'[1]選手登録'!F$8)</f>
      </c>
      <c r="AF12" s="296">
        <v>1</v>
      </c>
      <c r="AG12" s="299"/>
      <c r="AH12" s="295"/>
      <c r="AI12" s="295">
        <v>3</v>
      </c>
      <c r="AJ12" s="296">
        <f>'[1]選手登録'!F19</f>
      </c>
      <c r="AK12" s="296">
        <f t="shared" si="0"/>
      </c>
      <c r="AL12" s="296">
        <f t="shared" si="1"/>
      </c>
      <c r="AM12" s="296">
        <f t="shared" si="2"/>
      </c>
      <c r="AN12" s="296">
        <f t="shared" si="3"/>
      </c>
      <c r="AO12" s="296">
        <f t="shared" si="7"/>
        <v>0</v>
      </c>
      <c r="AP12" s="298">
        <f t="shared" si="8"/>
      </c>
      <c r="AR12" s="296">
        <v>1</v>
      </c>
      <c r="AS12" s="296">
        <f aca="true" t="shared" si="9" ref="AS12:AS17">IF(ISBLANK(M11),"",M11)</f>
      </c>
      <c r="AT12" s="296">
        <f aca="true" t="shared" si="10" ref="AT12:AT17">IF(ISBLANK(M11),"",VLOOKUP(M11,男,18,FALSE))</f>
      </c>
      <c r="AU12" s="296">
        <f aca="true" t="shared" si="11" ref="AU12:AU17">IF(ISBLANK(M11),"",VLOOKUP(M11,男,19,FALSE))</f>
      </c>
      <c r="AV12" s="296">
        <f aca="true" t="shared" si="12" ref="AV12:AV17">IF(ISBLANK(M11),"",VLOOKUP(M11,男,4,FALSE))</f>
      </c>
      <c r="AW12" s="296">
        <f aca="true" t="shared" si="13" ref="AW12:AW17">IF(AS12="","","高学年　"&amp;C11&amp;"補員")</f>
      </c>
      <c r="AX12" s="296"/>
      <c r="AY12" s="296">
        <f>IF(ISBLANK('[1]選手登録'!F$8),"",'[1]選手登録'!F$8)</f>
      </c>
      <c r="AZ12" s="296">
        <v>1</v>
      </c>
      <c r="BA12" s="299"/>
    </row>
    <row r="13" spans="1:53" ht="18" customHeight="1" thickBot="1">
      <c r="A13" s="301"/>
      <c r="B13" s="301"/>
      <c r="C13" s="149" t="s">
        <v>97</v>
      </c>
      <c r="D13" s="150"/>
      <c r="E13" s="70"/>
      <c r="F13" s="151">
        <f t="shared" si="4"/>
      </c>
      <c r="G13" s="151"/>
      <c r="H13" s="110"/>
      <c r="I13" s="70"/>
      <c r="J13" s="151">
        <f t="shared" si="5"/>
      </c>
      <c r="K13" s="151"/>
      <c r="L13" s="114"/>
      <c r="M13" s="75"/>
      <c r="N13" s="152">
        <f t="shared" si="6"/>
      </c>
      <c r="O13" s="153"/>
      <c r="P13" s="200"/>
      <c r="Q13" s="95"/>
      <c r="R13" s="10"/>
      <c r="S13" s="291"/>
      <c r="T13" s="297"/>
      <c r="U13" s="296"/>
      <c r="V13" s="296">
        <f>IF(W13="","",(SUM(W$10:W13)))</f>
      </c>
      <c r="W13" s="296">
        <f aca="true" t="shared" si="14" ref="W13:W69">IF(AC13=0,"",IF(AC13="","",1))</f>
      </c>
      <c r="X13" s="296">
        <v>1</v>
      </c>
      <c r="Y13" s="296">
        <f>IF(ISBLANK(I12),"",I12)</f>
      </c>
      <c r="Z13" s="296">
        <f>IF(ISBLANK(I12),"",VLOOKUP(I12,男,18,FALSE))</f>
      </c>
      <c r="AA13" s="296">
        <f>IF(ISBLANK(I12),"",VLOOKUP(I12,男,19,FALSE))</f>
      </c>
      <c r="AB13" s="296">
        <f>IF(ISBLANK(I12),"",VLOOKUP(I12,男,4,FALSE))</f>
      </c>
      <c r="AC13" s="296">
        <f>IF(Y13="","","高学年　"&amp;C12)</f>
      </c>
      <c r="AD13" s="296">
        <f>IF(ISBLANK(L12),"",L12)</f>
      </c>
      <c r="AE13" s="296">
        <f>IF(ISBLANK('[1]選手登録'!F$8),"",'[1]選手登録'!F$8)</f>
      </c>
      <c r="AF13" s="296">
        <v>1</v>
      </c>
      <c r="AG13" s="299"/>
      <c r="AH13" s="295"/>
      <c r="AI13" s="295">
        <v>4</v>
      </c>
      <c r="AJ13" s="296">
        <f>'[1]選手登録'!F20</f>
      </c>
      <c r="AK13" s="296">
        <f t="shared" si="0"/>
      </c>
      <c r="AL13" s="296">
        <f t="shared" si="1"/>
      </c>
      <c r="AM13" s="296">
        <f t="shared" si="2"/>
      </c>
      <c r="AN13" s="296">
        <f t="shared" si="3"/>
      </c>
      <c r="AO13" s="296">
        <f t="shared" si="7"/>
        <v>0</v>
      </c>
      <c r="AP13" s="298">
        <f t="shared" si="8"/>
      </c>
      <c r="AR13" s="296">
        <v>1</v>
      </c>
      <c r="AS13" s="296">
        <f t="shared" si="9"/>
      </c>
      <c r="AT13" s="296">
        <f t="shared" si="10"/>
      </c>
      <c r="AU13" s="296">
        <f t="shared" si="11"/>
      </c>
      <c r="AV13" s="296">
        <f t="shared" si="12"/>
      </c>
      <c r="AW13" s="296">
        <f t="shared" si="13"/>
      </c>
      <c r="AX13" s="296"/>
      <c r="AY13" s="296">
        <f>IF(ISBLANK('[1]選手登録'!F$8),"",'[1]選手登録'!F$8)</f>
      </c>
      <c r="AZ13" s="296">
        <v>1</v>
      </c>
      <c r="BA13" s="299"/>
    </row>
    <row r="14" spans="1:53" ht="18" customHeight="1" thickBot="1">
      <c r="A14" s="301"/>
      <c r="B14" s="301"/>
      <c r="C14" s="149" t="s">
        <v>56</v>
      </c>
      <c r="D14" s="150"/>
      <c r="E14" s="70"/>
      <c r="F14" s="151">
        <f t="shared" si="4"/>
      </c>
      <c r="G14" s="151"/>
      <c r="H14" s="110"/>
      <c r="I14" s="70"/>
      <c r="J14" s="151">
        <f t="shared" si="5"/>
      </c>
      <c r="K14" s="151"/>
      <c r="L14" s="114"/>
      <c r="M14" s="75"/>
      <c r="N14" s="152">
        <f t="shared" si="6"/>
      </c>
      <c r="O14" s="153"/>
      <c r="P14" s="200"/>
      <c r="Q14" s="95"/>
      <c r="R14" s="10"/>
      <c r="S14" s="291"/>
      <c r="T14" s="297"/>
      <c r="U14" s="296"/>
      <c r="V14" s="296">
        <f>IF(W14="","",(SUM(W$10:W14)))</f>
      </c>
      <c r="W14" s="296">
        <f t="shared" si="14"/>
      </c>
      <c r="X14" s="296">
        <v>1</v>
      </c>
      <c r="Y14" s="296">
        <f>IF(ISBLANK(E13),"",E13)</f>
      </c>
      <c r="Z14" s="296">
        <f>IF(ISBLANK(E13),"",VLOOKUP(E13,男,18,FALSE))</f>
      </c>
      <c r="AA14" s="296">
        <f>IF(ISBLANK(E13),"",VLOOKUP(E13,男,19,FALSE))</f>
      </c>
      <c r="AB14" s="296">
        <f>IF(ISBLANK(E13),"",VLOOKUP(E13,男,4,FALSE))</f>
      </c>
      <c r="AC14" s="296">
        <f>IF(Y14="","","高学年　"&amp;C13)</f>
      </c>
      <c r="AD14" s="296">
        <f>IF(ISBLANK(H13),"",H13)</f>
      </c>
      <c r="AE14" s="296">
        <f>IF(ISBLANK('[1]選手登録'!F$8),"",'[1]選手登録'!F$8)</f>
      </c>
      <c r="AF14" s="296">
        <v>1</v>
      </c>
      <c r="AG14" s="299"/>
      <c r="AH14" s="295"/>
      <c r="AI14" s="295">
        <v>5</v>
      </c>
      <c r="AJ14" s="296">
        <f>'[1]選手登録'!F21</f>
      </c>
      <c r="AK14" s="296">
        <f t="shared" si="0"/>
      </c>
      <c r="AL14" s="296">
        <f t="shared" si="1"/>
      </c>
      <c r="AM14" s="296">
        <f t="shared" si="2"/>
      </c>
      <c r="AN14" s="296">
        <f t="shared" si="3"/>
      </c>
      <c r="AO14" s="296">
        <f t="shared" si="7"/>
        <v>0</v>
      </c>
      <c r="AP14" s="298">
        <f t="shared" si="8"/>
      </c>
      <c r="AR14" s="296">
        <v>1</v>
      </c>
      <c r="AS14" s="296">
        <f t="shared" si="9"/>
      </c>
      <c r="AT14" s="296">
        <f t="shared" si="10"/>
      </c>
      <c r="AU14" s="296">
        <f t="shared" si="11"/>
      </c>
      <c r="AV14" s="296">
        <f t="shared" si="12"/>
      </c>
      <c r="AW14" s="296">
        <f t="shared" si="13"/>
      </c>
      <c r="AX14" s="296"/>
      <c r="AY14" s="296">
        <f>IF(ISBLANK('[1]選手登録'!F$8),"",'[1]選手登録'!F$8)</f>
      </c>
      <c r="AZ14" s="296">
        <v>1</v>
      </c>
      <c r="BA14" s="299"/>
    </row>
    <row r="15" spans="1:53" ht="18" customHeight="1" thickBot="1">
      <c r="A15" s="301"/>
      <c r="B15" s="301"/>
      <c r="C15" s="149" t="s">
        <v>57</v>
      </c>
      <c r="D15" s="150"/>
      <c r="E15" s="70"/>
      <c r="F15" s="151">
        <f t="shared" si="4"/>
      </c>
      <c r="G15" s="151"/>
      <c r="H15" s="110"/>
      <c r="I15" s="70"/>
      <c r="J15" s="151">
        <f t="shared" si="5"/>
      </c>
      <c r="K15" s="151"/>
      <c r="L15" s="114"/>
      <c r="M15" s="75"/>
      <c r="N15" s="152">
        <f t="shared" si="6"/>
      </c>
      <c r="O15" s="153"/>
      <c r="P15" s="200"/>
      <c r="Q15" s="95"/>
      <c r="R15" s="10"/>
      <c r="S15" s="291"/>
      <c r="T15" s="297"/>
      <c r="U15" s="296"/>
      <c r="V15" s="296">
        <f>IF(W15="","",(SUM(W$10:W15)))</f>
      </c>
      <c r="W15" s="296">
        <f t="shared" si="14"/>
      </c>
      <c r="X15" s="296">
        <v>1</v>
      </c>
      <c r="Y15" s="296">
        <f>IF(ISBLANK(I13),"",I13)</f>
      </c>
      <c r="Z15" s="296">
        <f>IF(ISBLANK(I13),"",VLOOKUP(I13,男,18,FALSE))</f>
      </c>
      <c r="AA15" s="296">
        <f>IF(ISBLANK(I13),"",VLOOKUP(I13,男,19,FALSE))</f>
      </c>
      <c r="AB15" s="296">
        <f>IF(ISBLANK(I13),"",VLOOKUP(I13,男,4,FALSE))</f>
      </c>
      <c r="AC15" s="296">
        <f>IF(Y15="","","高学年　"&amp;C13)</f>
      </c>
      <c r="AD15" s="296">
        <f>IF(ISBLANK(L13),"",L13)</f>
      </c>
      <c r="AE15" s="296">
        <f>IF(ISBLANK('[1]選手登録'!F$8),"",'[1]選手登録'!F$8)</f>
      </c>
      <c r="AF15" s="296">
        <v>1</v>
      </c>
      <c r="AG15" s="299"/>
      <c r="AH15" s="295"/>
      <c r="AI15" s="295">
        <v>6</v>
      </c>
      <c r="AJ15" s="296">
        <f>'[1]選手登録'!F22</f>
      </c>
      <c r="AK15" s="296">
        <f t="shared" si="0"/>
      </c>
      <c r="AL15" s="296">
        <f t="shared" si="1"/>
      </c>
      <c r="AM15" s="296">
        <f t="shared" si="2"/>
      </c>
      <c r="AN15" s="296">
        <f t="shared" si="3"/>
      </c>
      <c r="AO15" s="296">
        <f t="shared" si="7"/>
        <v>0</v>
      </c>
      <c r="AP15" s="298">
        <f t="shared" si="8"/>
      </c>
      <c r="AR15" s="296">
        <v>1</v>
      </c>
      <c r="AS15" s="296">
        <f t="shared" si="9"/>
      </c>
      <c r="AT15" s="296">
        <f t="shared" si="10"/>
      </c>
      <c r="AU15" s="296">
        <f t="shared" si="11"/>
      </c>
      <c r="AV15" s="296">
        <f t="shared" si="12"/>
      </c>
      <c r="AW15" s="296">
        <f t="shared" si="13"/>
      </c>
      <c r="AX15" s="296"/>
      <c r="AY15" s="296">
        <f>IF(ISBLANK('[1]選手登録'!F$8),"",'[1]選手登録'!F$8)</f>
      </c>
      <c r="AZ15" s="296">
        <v>1</v>
      </c>
      <c r="BA15" s="299"/>
    </row>
    <row r="16" spans="1:53" ht="18" customHeight="1" thickBot="1">
      <c r="A16" s="301"/>
      <c r="B16" s="301"/>
      <c r="C16" s="149" t="s">
        <v>59</v>
      </c>
      <c r="D16" s="150"/>
      <c r="E16" s="70"/>
      <c r="F16" s="151">
        <f t="shared" si="4"/>
      </c>
      <c r="G16" s="151"/>
      <c r="H16" s="111"/>
      <c r="I16" s="70"/>
      <c r="J16" s="151">
        <f t="shared" si="5"/>
      </c>
      <c r="K16" s="151"/>
      <c r="L16" s="114"/>
      <c r="M16" s="75"/>
      <c r="N16" s="152">
        <f t="shared" si="6"/>
      </c>
      <c r="O16" s="153"/>
      <c r="P16" s="200"/>
      <c r="Q16" s="95"/>
      <c r="R16" s="10"/>
      <c r="S16" s="291"/>
      <c r="T16" s="297"/>
      <c r="U16" s="296"/>
      <c r="V16" s="296">
        <f>IF(W16="","",(SUM(W$10:W16)))</f>
      </c>
      <c r="W16" s="296">
        <f t="shared" si="14"/>
      </c>
      <c r="X16" s="296">
        <v>1</v>
      </c>
      <c r="Y16" s="296">
        <f>IF(ISBLANK(E14),"",E14)</f>
      </c>
      <c r="Z16" s="296">
        <f>IF(ISBLANK(E14),"",VLOOKUP(E14,男,18,FALSE))</f>
      </c>
      <c r="AA16" s="296">
        <f>IF(ISBLANK(E14),"",VLOOKUP(E14,男,19,FALSE))</f>
      </c>
      <c r="AB16" s="296">
        <f>IF(ISBLANK(E14),"",VLOOKUP(E14,男,4,FALSE))</f>
      </c>
      <c r="AC16" s="296">
        <f>IF(Y16="","","高学年　"&amp;C14)</f>
      </c>
      <c r="AD16" s="296">
        <f>IF(ISBLANK(H14),"",H14)</f>
      </c>
      <c r="AE16" s="296">
        <f>IF(ISBLANK('[1]選手登録'!F$8),"",'[1]選手登録'!F$8)</f>
      </c>
      <c r="AF16" s="296">
        <v>1</v>
      </c>
      <c r="AG16" s="299"/>
      <c r="AH16" s="295"/>
      <c r="AI16" s="295">
        <v>7</v>
      </c>
      <c r="AJ16" s="296">
        <f>'[1]選手登録'!F23</f>
      </c>
      <c r="AK16" s="296">
        <f t="shared" si="0"/>
      </c>
      <c r="AL16" s="296">
        <f t="shared" si="1"/>
      </c>
      <c r="AM16" s="296">
        <f t="shared" si="2"/>
      </c>
      <c r="AN16" s="296">
        <f t="shared" si="3"/>
      </c>
      <c r="AO16" s="296">
        <f t="shared" si="7"/>
        <v>0</v>
      </c>
      <c r="AP16" s="298">
        <f t="shared" si="8"/>
      </c>
      <c r="AR16" s="296">
        <v>1</v>
      </c>
      <c r="AS16" s="296">
        <f t="shared" si="9"/>
      </c>
      <c r="AT16" s="296">
        <f t="shared" si="10"/>
      </c>
      <c r="AU16" s="296">
        <f t="shared" si="11"/>
      </c>
      <c r="AV16" s="296">
        <f t="shared" si="12"/>
      </c>
      <c r="AW16" s="296">
        <f t="shared" si="13"/>
      </c>
      <c r="AX16" s="296"/>
      <c r="AY16" s="296">
        <f>IF(ISBLANK('[1]選手登録'!F$8),"",'[1]選手登録'!F$8)</f>
      </c>
      <c r="AZ16" s="296">
        <v>1</v>
      </c>
      <c r="BA16" s="299"/>
    </row>
    <row r="17" spans="1:53" ht="18" customHeight="1" thickBot="1" thickTop="1">
      <c r="A17" s="301"/>
      <c r="B17" s="301"/>
      <c r="C17" s="201" t="s">
        <v>60</v>
      </c>
      <c r="D17" s="202"/>
      <c r="E17" s="71"/>
      <c r="F17" s="185">
        <f t="shared" si="4"/>
      </c>
      <c r="G17" s="203"/>
      <c r="H17" s="112"/>
      <c r="I17" s="78"/>
      <c r="J17" s="185">
        <f t="shared" si="5"/>
      </c>
      <c r="K17" s="185"/>
      <c r="L17" s="99"/>
      <c r="M17" s="71"/>
      <c r="N17" s="203">
        <f t="shared" si="6"/>
      </c>
      <c r="O17" s="204"/>
      <c r="P17" s="205"/>
      <c r="Q17" s="95"/>
      <c r="R17" s="10"/>
      <c r="S17" s="291"/>
      <c r="T17" s="297"/>
      <c r="U17" s="296"/>
      <c r="V17" s="296">
        <f>IF(W17="","",(SUM(W$10:W17)))</f>
      </c>
      <c r="W17" s="296">
        <f t="shared" si="14"/>
      </c>
      <c r="X17" s="296">
        <v>1</v>
      </c>
      <c r="Y17" s="296">
        <f>IF(ISBLANK(I14),"",I14)</f>
      </c>
      <c r="Z17" s="296">
        <f>IF(ISBLANK(I14),"",VLOOKUP(I14,男,18,FALSE))</f>
      </c>
      <c r="AA17" s="296">
        <f>IF(ISBLANK(I14),"",VLOOKUP(I14,男,19,FALSE))</f>
      </c>
      <c r="AB17" s="296">
        <f>IF(ISBLANK(I14),"",VLOOKUP(I14,男,4,FALSE))</f>
      </c>
      <c r="AC17" s="296">
        <f>IF(Y17="","","高学年　"&amp;C14)</f>
      </c>
      <c r="AD17" s="296">
        <f>IF(ISBLANK(L14),"",L14)</f>
      </c>
      <c r="AE17" s="296">
        <f>IF(ISBLANK('[1]選手登録'!F$8),"",'[1]選手登録'!F$8)</f>
      </c>
      <c r="AF17" s="296">
        <v>1</v>
      </c>
      <c r="AG17" s="299"/>
      <c r="AH17" s="295"/>
      <c r="AI17" s="295">
        <v>8</v>
      </c>
      <c r="AJ17" s="296">
        <f>'[1]選手登録'!F24</f>
      </c>
      <c r="AK17" s="296">
        <f t="shared" si="0"/>
      </c>
      <c r="AL17" s="296">
        <f t="shared" si="1"/>
      </c>
      <c r="AM17" s="296">
        <f t="shared" si="2"/>
      </c>
      <c r="AN17" s="296">
        <f t="shared" si="3"/>
      </c>
      <c r="AO17" s="296">
        <f t="shared" si="7"/>
        <v>0</v>
      </c>
      <c r="AP17" s="298">
        <f t="shared" si="8"/>
      </c>
      <c r="AR17" s="296">
        <v>1</v>
      </c>
      <c r="AS17" s="296">
        <f t="shared" si="9"/>
      </c>
      <c r="AT17" s="296">
        <f t="shared" si="10"/>
      </c>
      <c r="AU17" s="296">
        <f t="shared" si="11"/>
      </c>
      <c r="AV17" s="296">
        <f t="shared" si="12"/>
      </c>
      <c r="AW17" s="296">
        <f t="shared" si="13"/>
      </c>
      <c r="AX17" s="296"/>
      <c r="AY17" s="296">
        <f>IF(ISBLANK('[1]選手登録'!F$8),"",'[1]選手登録'!F$8)</f>
      </c>
      <c r="AZ17" s="296">
        <v>1</v>
      </c>
      <c r="BA17" s="299"/>
    </row>
    <row r="18" spans="1:53" ht="18" customHeight="1" thickBot="1">
      <c r="A18" s="301"/>
      <c r="B18" s="301"/>
      <c r="C18" s="192"/>
      <c r="D18" s="193"/>
      <c r="E18" s="72"/>
      <c r="F18" s="159">
        <f t="shared" si="4"/>
      </c>
      <c r="G18" s="159"/>
      <c r="H18" s="97"/>
      <c r="I18" s="72"/>
      <c r="J18" s="159">
        <f t="shared" si="5"/>
      </c>
      <c r="K18" s="159"/>
      <c r="L18" s="97"/>
      <c r="M18" s="72"/>
      <c r="N18" s="197">
        <f t="shared" si="6"/>
      </c>
      <c r="O18" s="198"/>
      <c r="P18" s="199"/>
      <c r="Q18" s="95"/>
      <c r="R18" s="10"/>
      <c r="S18" s="291"/>
      <c r="T18" s="297"/>
      <c r="U18" s="296"/>
      <c r="V18" s="296">
        <f>IF(W18="","",(SUM(W$10:W18)))</f>
      </c>
      <c r="W18" s="296">
        <f t="shared" si="14"/>
      </c>
      <c r="X18" s="296">
        <v>1</v>
      </c>
      <c r="Y18" s="296">
        <f>IF(ISBLANK(E15),"",E15)</f>
      </c>
      <c r="Z18" s="296">
        <f>IF(ISBLANK(E15),"",VLOOKUP(E15,男,18,FALSE))</f>
      </c>
      <c r="AA18" s="296">
        <f>IF(ISBLANK(E15),"",VLOOKUP(E15,男,19,FALSE))</f>
      </c>
      <c r="AB18" s="296">
        <f>IF(ISBLANK(E15),"",VLOOKUP(E15,男,4,FALSE))</f>
      </c>
      <c r="AC18" s="296">
        <f>IF(Y18="","","高学年　"&amp;C15)</f>
      </c>
      <c r="AD18" s="296">
        <f>IF(ISBLANK(H15),"",H15)</f>
      </c>
      <c r="AE18" s="296">
        <f>IF(ISBLANK('[1]選手登録'!F$8),"",'[1]選手登録'!F$8)</f>
      </c>
      <c r="AF18" s="296">
        <v>1</v>
      </c>
      <c r="AG18" s="299"/>
      <c r="AH18" s="295"/>
      <c r="AI18" s="295">
        <v>9</v>
      </c>
      <c r="AJ18" s="296">
        <f>'[1]選手登録'!F25</f>
      </c>
      <c r="AK18" s="296">
        <f t="shared" si="0"/>
      </c>
      <c r="AL18" s="296">
        <f t="shared" si="1"/>
      </c>
      <c r="AM18" s="296">
        <f t="shared" si="2"/>
      </c>
      <c r="AN18" s="296">
        <f t="shared" si="3"/>
      </c>
      <c r="AO18" s="296">
        <f t="shared" si="7"/>
        <v>0</v>
      </c>
      <c r="AP18" s="298">
        <f t="shared" si="8"/>
      </c>
      <c r="AR18" s="296">
        <v>1</v>
      </c>
      <c r="AS18" s="296">
        <f>IF(ISBLANK(M19),"",M19)</f>
      </c>
      <c r="AT18" s="296">
        <f>IF(ISBLANK(M19),"",VLOOKUP(M19,男,18,FALSE))</f>
      </c>
      <c r="AU18" s="296">
        <f>IF(ISBLANK(M19),"",VLOOKUP(M19,男,19,FALSE))</f>
      </c>
      <c r="AV18" s="296">
        <f>IF(ISBLANK(M19),"",VLOOKUP(M19,男,4,FALSE))</f>
      </c>
      <c r="AW18" s="296">
        <f>IF(AS18="","","高学年　"&amp;C19&amp;"補員")</f>
      </c>
      <c r="AX18" s="296"/>
      <c r="AY18" s="296">
        <f>IF(ISBLANK('[1]選手登録'!F$8),"",'[1]選手登録'!F$8)</f>
      </c>
      <c r="AZ18" s="296">
        <v>1</v>
      </c>
      <c r="BA18" s="299"/>
    </row>
    <row r="19" spans="1:53" ht="18" customHeight="1" thickBot="1">
      <c r="A19" s="301"/>
      <c r="B19" s="301"/>
      <c r="C19" s="149" t="s">
        <v>23</v>
      </c>
      <c r="D19" s="150"/>
      <c r="E19" s="70"/>
      <c r="F19" s="151">
        <f t="shared" si="4"/>
      </c>
      <c r="G19" s="151"/>
      <c r="H19" s="110"/>
      <c r="I19" s="70"/>
      <c r="J19" s="151">
        <f t="shared" si="5"/>
      </c>
      <c r="K19" s="151"/>
      <c r="L19" s="114"/>
      <c r="M19" s="75"/>
      <c r="N19" s="152">
        <f t="shared" si="6"/>
      </c>
      <c r="O19" s="153"/>
      <c r="P19" s="200"/>
      <c r="Q19" s="96" t="s">
        <v>10</v>
      </c>
      <c r="R19" s="10"/>
      <c r="S19" s="291"/>
      <c r="T19" s="297"/>
      <c r="U19" s="296"/>
      <c r="V19" s="296">
        <f>IF(W19="","",(SUM(W$10:W19)))</f>
      </c>
      <c r="W19" s="296">
        <f t="shared" si="14"/>
      </c>
      <c r="X19" s="296">
        <v>1</v>
      </c>
      <c r="Y19" s="296">
        <f>IF(ISBLANK(I15),"",I15)</f>
      </c>
      <c r="Z19" s="296">
        <f>IF(ISBLANK(I15),"",VLOOKUP(I15,男,18,FALSE))</f>
      </c>
      <c r="AA19" s="296">
        <f>IF(ISBLANK(I15),"",VLOOKUP(I15,男,19,FALSE))</f>
      </c>
      <c r="AB19" s="296">
        <f>IF(ISBLANK(I15),"",VLOOKUP(I15,男,4,FALSE))</f>
      </c>
      <c r="AC19" s="296">
        <f>IF(Y19="","","高学年　"&amp;C15)</f>
      </c>
      <c r="AD19" s="296">
        <f>IF(ISBLANK(L15),"",L15)</f>
      </c>
      <c r="AE19" s="296">
        <f>IF(ISBLANK('[1]選手登録'!F$8),"",'[1]選手登録'!F$8)</f>
      </c>
      <c r="AF19" s="296">
        <v>1</v>
      </c>
      <c r="AG19" s="299"/>
      <c r="AH19" s="295"/>
      <c r="AI19" s="295">
        <v>10</v>
      </c>
      <c r="AJ19" s="296">
        <f>'[1]選手登録'!F26</f>
      </c>
      <c r="AK19" s="296">
        <f t="shared" si="0"/>
      </c>
      <c r="AL19" s="296">
        <f t="shared" si="1"/>
      </c>
      <c r="AM19" s="296">
        <f t="shared" si="2"/>
      </c>
      <c r="AN19" s="296">
        <f t="shared" si="3"/>
      </c>
      <c r="AO19" s="296">
        <f t="shared" si="7"/>
        <v>0</v>
      </c>
      <c r="AP19" s="298">
        <f t="shared" si="8"/>
      </c>
      <c r="AR19" s="296">
        <v>1</v>
      </c>
      <c r="AS19" s="296">
        <f>IF(ISBLANK(M21),"",M21)</f>
      </c>
      <c r="AT19" s="296">
        <f>IF(ISBLANK(M21),"",VLOOKUP(M21,男,18,FALSE))</f>
      </c>
      <c r="AU19" s="296">
        <f>IF(ISBLANK(M21),"",VLOOKUP(M21,男,19,FALSE))</f>
      </c>
      <c r="AV19" s="296">
        <f>IF(ISBLANK(M21),"",VLOOKUP(M21,男,4,FALSE))</f>
      </c>
      <c r="AW19" s="296">
        <f>IF(AS19="","","高学年　"&amp;C21&amp;"補員")</f>
      </c>
      <c r="AX19" s="296"/>
      <c r="AY19" s="296">
        <f>IF(ISBLANK('[1]選手登録'!F$8),"",'[1]選手登録'!F$8)</f>
      </c>
      <c r="AZ19" s="296">
        <v>1</v>
      </c>
      <c r="BA19" s="299"/>
    </row>
    <row r="20" spans="1:53" ht="18" customHeight="1" thickBot="1">
      <c r="A20" s="301"/>
      <c r="B20" s="301"/>
      <c r="C20" s="149" t="s">
        <v>24</v>
      </c>
      <c r="D20" s="150"/>
      <c r="E20" s="70"/>
      <c r="F20" s="151">
        <f t="shared" si="4"/>
      </c>
      <c r="G20" s="151"/>
      <c r="H20" s="110"/>
      <c r="I20" s="70"/>
      <c r="J20" s="151">
        <f t="shared" si="5"/>
      </c>
      <c r="K20" s="151"/>
      <c r="L20" s="114"/>
      <c r="M20" s="76"/>
      <c r="N20" s="152">
        <f t="shared" si="6"/>
      </c>
      <c r="O20" s="153"/>
      <c r="P20" s="153"/>
      <c r="Q20" s="117"/>
      <c r="R20" s="10"/>
      <c r="S20" s="291"/>
      <c r="T20" s="297"/>
      <c r="U20" s="296"/>
      <c r="V20" s="296">
        <f>IF(W20="","",(SUM(W$10:W20)))</f>
      </c>
      <c r="W20" s="296">
        <f t="shared" si="14"/>
      </c>
      <c r="X20" s="296">
        <v>1</v>
      </c>
      <c r="Y20" s="296">
        <f>IF(ISBLANK(E16),"",E16)</f>
      </c>
      <c r="Z20" s="296">
        <f>IF(ISBLANK(E16),"",VLOOKUP(E16,男,18,FALSE))</f>
      </c>
      <c r="AA20" s="296">
        <f>IF(ISBLANK(E16),"",VLOOKUP(E16,男,19,FALSE))</f>
      </c>
      <c r="AB20" s="296">
        <f>IF(ISBLANK(E16),"",VLOOKUP(E16,男,4,FALSE))</f>
      </c>
      <c r="AC20" s="296">
        <f>IF(Y20="","","高学年　"&amp;C16)</f>
      </c>
      <c r="AD20" s="296">
        <f>IF(ISBLANK(H16),"",H16)</f>
      </c>
      <c r="AE20" s="296">
        <f>IF(ISBLANK('[1]選手登録'!F$8),"",'[1]選手登録'!F$8)</f>
      </c>
      <c r="AF20" s="296">
        <v>1</v>
      </c>
      <c r="AG20" s="299"/>
      <c r="AH20" s="295"/>
      <c r="AI20" s="295">
        <v>11</v>
      </c>
      <c r="AJ20" s="296">
        <f>'[1]選手登録'!F27</f>
      </c>
      <c r="AK20" s="296">
        <f t="shared" si="0"/>
      </c>
      <c r="AL20" s="296">
        <f t="shared" si="1"/>
      </c>
      <c r="AM20" s="296">
        <f t="shared" si="2"/>
      </c>
      <c r="AN20" s="296">
        <f t="shared" si="3"/>
      </c>
      <c r="AO20" s="296">
        <f t="shared" si="7"/>
        <v>0</v>
      </c>
      <c r="AP20" s="298">
        <f t="shared" si="8"/>
      </c>
      <c r="AR20" s="296">
        <v>1</v>
      </c>
      <c r="AS20" s="296" t="e">
        <f>IF(ISBLANK(#REF!),"",#REF!)</f>
        <v>#REF!</v>
      </c>
      <c r="AT20" s="296" t="e">
        <f>IF(ISBLANK(#REF!),"",VLOOKUP(#REF!,男,18,FALSE))</f>
        <v>#REF!</v>
      </c>
      <c r="AU20" s="296" t="e">
        <f>IF(ISBLANK(#REF!),"",VLOOKUP(#REF!,男,19,FALSE))</f>
        <v>#REF!</v>
      </c>
      <c r="AV20" s="296" t="e">
        <f>IF(ISBLANK(#REF!),"",VLOOKUP(#REF!,男,4,FALSE))</f>
        <v>#REF!</v>
      </c>
      <c r="AW20" s="296" t="e">
        <f>IF(AS20="","","高学年　"&amp;#REF!&amp;"補員")</f>
        <v>#REF!</v>
      </c>
      <c r="AX20" s="296"/>
      <c r="AY20" s="296">
        <f>IF(ISBLANK('[1]選手登録'!F$8),"",'[1]選手登録'!F$8)</f>
      </c>
      <c r="AZ20" s="296">
        <v>1</v>
      </c>
      <c r="BA20" s="299"/>
    </row>
    <row r="21" spans="1:53" ht="18" customHeight="1" thickBot="1">
      <c r="A21" s="301"/>
      <c r="B21" s="301"/>
      <c r="C21" s="149" t="s">
        <v>25</v>
      </c>
      <c r="D21" s="150"/>
      <c r="E21" s="70"/>
      <c r="F21" s="151">
        <f t="shared" si="4"/>
      </c>
      <c r="G21" s="151"/>
      <c r="H21" s="110"/>
      <c r="I21" s="70"/>
      <c r="J21" s="151">
        <f t="shared" si="5"/>
      </c>
      <c r="K21" s="151"/>
      <c r="L21" s="114"/>
      <c r="M21" s="75"/>
      <c r="N21" s="152">
        <f t="shared" si="6"/>
      </c>
      <c r="O21" s="153"/>
      <c r="P21" s="200"/>
      <c r="Q21" s="95"/>
      <c r="R21" s="10"/>
      <c r="S21" s="291"/>
      <c r="T21" s="297"/>
      <c r="U21" s="296"/>
      <c r="V21" s="296">
        <f>IF(W21="","",(SUM(W$10:W21)))</f>
      </c>
      <c r="W21" s="296">
        <f t="shared" si="14"/>
      </c>
      <c r="X21" s="296">
        <v>1</v>
      </c>
      <c r="Y21" s="296">
        <f>IF(ISBLANK(I16),"",I16)</f>
      </c>
      <c r="Z21" s="296">
        <f>IF(ISBLANK(I16),"",VLOOKUP(I16,男,18,FALSE))</f>
      </c>
      <c r="AA21" s="296">
        <f>IF(ISBLANK(I16),"",VLOOKUP(I16,男,19,FALSE))</f>
      </c>
      <c r="AB21" s="296">
        <f>IF(ISBLANK(I16),"",VLOOKUP(I16,男,4,FALSE))</f>
      </c>
      <c r="AC21" s="296">
        <f>IF(Y21="","","高学年　"&amp;C16)</f>
      </c>
      <c r="AD21" s="296">
        <f>IF(ISBLANK(L16),"",L16)</f>
      </c>
      <c r="AE21" s="296">
        <f>IF(ISBLANK('[1]選手登録'!F$8),"",'[1]選手登録'!F$8)</f>
      </c>
      <c r="AF21" s="296">
        <v>1</v>
      </c>
      <c r="AG21" s="299"/>
      <c r="AH21" s="295"/>
      <c r="AI21" s="295">
        <v>12</v>
      </c>
      <c r="AJ21" s="296">
        <f>'[1]選手登録'!F28</f>
      </c>
      <c r="AK21" s="296">
        <f t="shared" si="0"/>
      </c>
      <c r="AL21" s="296">
        <f t="shared" si="1"/>
      </c>
      <c r="AM21" s="296">
        <f t="shared" si="2"/>
      </c>
      <c r="AN21" s="296">
        <f t="shared" si="3"/>
      </c>
      <c r="AO21" s="296">
        <f t="shared" si="7"/>
        <v>0</v>
      </c>
      <c r="AP21" s="298">
        <f t="shared" si="8"/>
      </c>
      <c r="AR21" s="296">
        <v>1</v>
      </c>
      <c r="AS21" s="296">
        <f>IF(ISBLANK(M23),"",M23)</f>
      </c>
      <c r="AT21" s="296">
        <f>IF(ISBLANK(M23),"",VLOOKUP(M23,男,18,FALSE))</f>
      </c>
      <c r="AU21" s="296">
        <f>IF(ISBLANK(M23),"",VLOOKUP(M23,男,19,FALSE))</f>
      </c>
      <c r="AV21" s="296">
        <f>IF(ISBLANK(M23),"",VLOOKUP(M23,男,4,FALSE))</f>
      </c>
      <c r="AW21" s="296">
        <f>IF(AS21="","","１年　"&amp;C23&amp;"補員")</f>
      </c>
      <c r="AX21" s="296"/>
      <c r="AY21" s="296">
        <f>IF(ISBLANK('[1]選手登録'!F$8),"",'[1]選手登録'!F$8)</f>
      </c>
      <c r="AZ21" s="296">
        <v>1</v>
      </c>
      <c r="BA21" s="299"/>
    </row>
    <row r="22" spans="1:53" ht="18" customHeight="1" thickBot="1">
      <c r="A22" s="301"/>
      <c r="B22" s="301"/>
      <c r="C22" s="137" t="s">
        <v>26</v>
      </c>
      <c r="D22" s="138"/>
      <c r="E22" s="73"/>
      <c r="F22" s="139">
        <f t="shared" si="4"/>
      </c>
      <c r="G22" s="139"/>
      <c r="H22" s="118"/>
      <c r="I22" s="73"/>
      <c r="J22" s="139">
        <f t="shared" si="5"/>
      </c>
      <c r="K22" s="139"/>
      <c r="L22" s="122"/>
      <c r="M22" s="77"/>
      <c r="N22" s="140">
        <f t="shared" si="6"/>
      </c>
      <c r="O22" s="141"/>
      <c r="P22" s="189"/>
      <c r="Q22" s="95"/>
      <c r="R22" s="10"/>
      <c r="S22" s="291"/>
      <c r="T22" s="297"/>
      <c r="U22" s="296"/>
      <c r="V22" s="296"/>
      <c r="W22" s="296"/>
      <c r="X22" s="296">
        <v>1</v>
      </c>
      <c r="Y22" s="296">
        <f>IF(ISBLANK(E17),"",E17)</f>
      </c>
      <c r="Z22" s="296">
        <f>IF(ISBLANK(E17),"",VLOOKUP(E17,男,18,FALSE))</f>
      </c>
      <c r="AA22" s="296">
        <f>IF(ISBLANK(E17),"",VLOOKUP(E17,男,19,FALSE))</f>
      </c>
      <c r="AB22" s="296">
        <f>IF(ISBLANK(E17),"",VLOOKUP(E17,男,4,FALSE))</f>
      </c>
      <c r="AC22" s="296">
        <f>IF(Y22="","","高学年　"&amp;C17)</f>
      </c>
      <c r="AD22" s="296">
        <f>IF(ISBLANK(H17),"",H17)</f>
      </c>
      <c r="AE22" s="296">
        <f>IF(ISBLANK('[1]選手登録'!F$8),"",'[1]選手登録'!F$8)</f>
      </c>
      <c r="AF22" s="296">
        <v>1</v>
      </c>
      <c r="AG22" s="299"/>
      <c r="AH22" s="295"/>
      <c r="AI22" s="295">
        <v>13</v>
      </c>
      <c r="AJ22" s="296">
        <f>'[1]選手登録'!F29</f>
      </c>
      <c r="AK22" s="296">
        <f t="shared" si="0"/>
      </c>
      <c r="AL22" s="296">
        <f t="shared" si="1"/>
      </c>
      <c r="AM22" s="296">
        <f t="shared" si="2"/>
      </c>
      <c r="AN22" s="296">
        <f t="shared" si="3"/>
      </c>
      <c r="AO22" s="296">
        <f t="shared" si="7"/>
        <v>0</v>
      </c>
      <c r="AP22" s="298">
        <f t="shared" si="8"/>
      </c>
      <c r="AR22" s="296">
        <v>1</v>
      </c>
      <c r="AS22" s="296">
        <f>IF(ISBLANK(M24),"",M24)</f>
      </c>
      <c r="AT22" s="296">
        <f>IF(ISBLANK(M24),"",VLOOKUP(M24,男,18,FALSE))</f>
      </c>
      <c r="AU22" s="296">
        <f>IF(ISBLANK(M24),"",VLOOKUP(M24,男,19,FALSE))</f>
      </c>
      <c r="AV22" s="296">
        <f>IF(ISBLANK(M24),"",VLOOKUP(M24,男,4,FALSE))</f>
      </c>
      <c r="AW22" s="296">
        <f>IF(AS22="","","１年　"&amp;C24&amp;"補員")</f>
      </c>
      <c r="AX22" s="296"/>
      <c r="AY22" s="296">
        <f>IF(ISBLANK('[1]選手登録'!F$8),"",'[1]選手登録'!F$8)</f>
      </c>
      <c r="AZ22" s="296">
        <v>1</v>
      </c>
      <c r="BA22" s="299"/>
    </row>
    <row r="23" spans="1:53" ht="18" customHeight="1" thickBot="1">
      <c r="A23" s="233" t="s">
        <v>27</v>
      </c>
      <c r="B23" s="233"/>
      <c r="C23" s="192" t="s">
        <v>54</v>
      </c>
      <c r="D23" s="193"/>
      <c r="E23" s="72"/>
      <c r="F23" s="159">
        <f t="shared" si="4"/>
      </c>
      <c r="G23" s="159"/>
      <c r="H23" s="115"/>
      <c r="I23" s="72"/>
      <c r="J23" s="159">
        <f t="shared" si="5"/>
      </c>
      <c r="K23" s="159"/>
      <c r="L23" s="127"/>
      <c r="M23" s="80"/>
      <c r="N23" s="194">
        <f t="shared" si="6"/>
      </c>
      <c r="O23" s="195"/>
      <c r="P23" s="196"/>
      <c r="Q23" s="95"/>
      <c r="R23" s="10"/>
      <c r="S23" s="291"/>
      <c r="T23" s="297"/>
      <c r="U23" s="296"/>
      <c r="V23" s="296"/>
      <c r="W23" s="296"/>
      <c r="X23" s="296">
        <v>1</v>
      </c>
      <c r="Y23" s="296">
        <f>IF(ISBLANK(I17),"",I17)</f>
      </c>
      <c r="Z23" s="296">
        <f>IF(ISBLANK(I17),"",VLOOKUP(I17,男,18,FALSE))</f>
      </c>
      <c r="AA23" s="296">
        <f>IF(ISBLANK(I17),"",VLOOKUP(I17,男,19,FALSE))</f>
      </c>
      <c r="AB23" s="296">
        <f>IF(ISBLANK(I17),"",VLOOKUP(I17,男,4,FALSE))</f>
      </c>
      <c r="AC23" s="296">
        <f>IF(Y23="","","高学年　"&amp;C17)</f>
      </c>
      <c r="AD23" s="296"/>
      <c r="AE23" s="296">
        <f>IF(ISBLANK('[1]選手登録'!F$8),"",'[1]選手登録'!F$8)</f>
      </c>
      <c r="AF23" s="296">
        <v>1</v>
      </c>
      <c r="AG23" s="299"/>
      <c r="AH23" s="295"/>
      <c r="AI23" s="295">
        <v>14</v>
      </c>
      <c r="AJ23" s="296">
        <f>'[1]選手登録'!F30</f>
      </c>
      <c r="AK23" s="296">
        <f t="shared" si="0"/>
      </c>
      <c r="AL23" s="296">
        <f t="shared" si="1"/>
      </c>
      <c r="AM23" s="296">
        <f t="shared" si="2"/>
      </c>
      <c r="AN23" s="296">
        <f t="shared" si="3"/>
      </c>
      <c r="AO23" s="296">
        <f t="shared" si="7"/>
        <v>0</v>
      </c>
      <c r="AP23" s="298">
        <f t="shared" si="8"/>
      </c>
      <c r="AR23" s="296">
        <v>1</v>
      </c>
      <c r="AS23" s="296">
        <f>IF(ISBLANK(M25),"",M25)</f>
      </c>
      <c r="AT23" s="296">
        <f>IF(ISBLANK(M25),"",VLOOKUP(M25,男,18,FALSE))</f>
      </c>
      <c r="AU23" s="296">
        <f>IF(ISBLANK(M25),"",VLOOKUP(M25,男,19,FALSE))</f>
      </c>
      <c r="AV23" s="296">
        <f>IF(ISBLANK(M25),"",VLOOKUP(M25,男,4,FALSE))</f>
      </c>
      <c r="AW23" s="296">
        <f>IF(AS23="","","１年　"&amp;C25&amp;"補員")</f>
      </c>
      <c r="AX23" s="296"/>
      <c r="AY23" s="296">
        <f>IF(ISBLANK('[1]選手登録'!F$8),"",'[1]選手登録'!F$8)</f>
      </c>
      <c r="AZ23" s="296">
        <v>1</v>
      </c>
      <c r="BA23" s="299"/>
    </row>
    <row r="24" spans="1:53" ht="18" customHeight="1" thickBot="1">
      <c r="A24" s="234"/>
      <c r="B24" s="234"/>
      <c r="C24" s="149" t="s">
        <v>55</v>
      </c>
      <c r="D24" s="150"/>
      <c r="E24" s="70"/>
      <c r="F24" s="151">
        <f t="shared" si="4"/>
      </c>
      <c r="G24" s="151"/>
      <c r="H24" s="110"/>
      <c r="I24" s="70"/>
      <c r="J24" s="151">
        <f t="shared" si="5"/>
      </c>
      <c r="K24" s="151"/>
      <c r="L24" s="113"/>
      <c r="M24" s="76"/>
      <c r="N24" s="182">
        <f t="shared" si="6"/>
      </c>
      <c r="O24" s="183"/>
      <c r="P24" s="184"/>
      <c r="Q24" s="95"/>
      <c r="R24" s="10"/>
      <c r="S24" s="291"/>
      <c r="T24" s="297"/>
      <c r="U24" s="296"/>
      <c r="V24" s="296"/>
      <c r="W24" s="296"/>
      <c r="X24" s="296">
        <v>1</v>
      </c>
      <c r="Y24" s="296">
        <f>IF(ISBLANK(M17),"",M17)</f>
      </c>
      <c r="Z24" s="296">
        <f>IF(ISBLANK(M17),"",VLOOKUP(M17,男,18,FALSE))</f>
      </c>
      <c r="AA24" s="296">
        <f>IF(ISBLANK(M17),"",VLOOKUP(M17,男,19,FALSE))</f>
      </c>
      <c r="AB24" s="296">
        <f>IF(ISBLANK(M17),"",VLOOKUP(M17,男,4,FALSE))</f>
      </c>
      <c r="AC24" s="296">
        <f>IF(Y24="","","高学年　"&amp;C17)</f>
      </c>
      <c r="AD24" s="296"/>
      <c r="AE24" s="296">
        <f>IF(ISBLANK('[1]選手登録'!F$8),"",'[1]選手登録'!F$8)</f>
      </c>
      <c r="AF24" s="296">
        <v>1</v>
      </c>
      <c r="AG24" s="299"/>
      <c r="AH24" s="295"/>
      <c r="AI24" s="295">
        <v>15</v>
      </c>
      <c r="AJ24" s="296">
        <f>'[1]選手登録'!F31</f>
      </c>
      <c r="AK24" s="296">
        <f t="shared" si="0"/>
      </c>
      <c r="AL24" s="296">
        <f t="shared" si="1"/>
      </c>
      <c r="AM24" s="296">
        <f t="shared" si="2"/>
      </c>
      <c r="AN24" s="296">
        <f t="shared" si="3"/>
      </c>
      <c r="AO24" s="296">
        <f t="shared" si="7"/>
        <v>0</v>
      </c>
      <c r="AP24" s="298">
        <f t="shared" si="8"/>
      </c>
      <c r="AR24" s="296">
        <v>1</v>
      </c>
      <c r="AS24" s="296">
        <f>IF(ISBLANK(M26),"",M26)</f>
      </c>
      <c r="AT24" s="296">
        <f>IF(ISBLANK(M26),"",VLOOKUP(M26,男,18,FALSE))</f>
      </c>
      <c r="AU24" s="296">
        <f>IF(ISBLANK(M26),"",VLOOKUP(M26,男,19,FALSE))</f>
      </c>
      <c r="AV24" s="296">
        <f>IF(ISBLANK(M26),"",VLOOKUP(M26,男,4,FALSE))</f>
      </c>
      <c r="AW24" s="296">
        <f>IF(AS24="","","１年　"&amp;C26&amp;"補員")</f>
      </c>
      <c r="AX24" s="296"/>
      <c r="AY24" s="296">
        <f>IF(ISBLANK('[1]選手登録'!F$8),"",'[1]選手登録'!F$8)</f>
      </c>
      <c r="AZ24" s="296">
        <v>1</v>
      </c>
      <c r="BA24" s="299"/>
    </row>
    <row r="25" spans="1:53" ht="18" customHeight="1" thickBot="1">
      <c r="A25" s="234"/>
      <c r="B25" s="234"/>
      <c r="C25" s="149" t="s">
        <v>61</v>
      </c>
      <c r="D25" s="150"/>
      <c r="E25" s="70"/>
      <c r="F25" s="151">
        <f t="shared" si="4"/>
      </c>
      <c r="G25" s="151"/>
      <c r="H25" s="110"/>
      <c r="I25" s="70"/>
      <c r="J25" s="151">
        <f t="shared" si="5"/>
      </c>
      <c r="K25" s="151"/>
      <c r="L25" s="110"/>
      <c r="M25" s="76"/>
      <c r="N25" s="182">
        <f t="shared" si="6"/>
      </c>
      <c r="O25" s="183"/>
      <c r="P25" s="184"/>
      <c r="Q25" s="95"/>
      <c r="R25" s="10"/>
      <c r="S25" s="291"/>
      <c r="T25" s="297"/>
      <c r="U25" s="296"/>
      <c r="V25" s="296"/>
      <c r="W25" s="296"/>
      <c r="X25" s="296">
        <v>1</v>
      </c>
      <c r="Y25" s="296">
        <f>IF(ISBLANK(E18),"",E18)</f>
      </c>
      <c r="Z25" s="296">
        <f>IF(ISBLANK(E18),"",VLOOKUP(E18,男,18,FALSE))</f>
      </c>
      <c r="AA25" s="296">
        <f>IF(ISBLANK(E18),"",VLOOKUP(E18,男,19,FALSE))</f>
      </c>
      <c r="AB25" s="296">
        <f>IF(ISBLANK(E18),"",VLOOKUP(E18,男,4,FALSE))</f>
      </c>
      <c r="AC25" s="296">
        <f>IF(Y25="","","高学年　"&amp;C17)</f>
      </c>
      <c r="AD25" s="296"/>
      <c r="AE25" s="296">
        <f>IF(ISBLANK('[1]選手登録'!F$8),"",'[1]選手登録'!F$8)</f>
      </c>
      <c r="AF25" s="296">
        <v>1</v>
      </c>
      <c r="AG25" s="299"/>
      <c r="AH25" s="295"/>
      <c r="AI25" s="295">
        <v>16</v>
      </c>
      <c r="AJ25" s="296">
        <f>'[1]選手登録'!F32</f>
      </c>
      <c r="AK25" s="296">
        <f t="shared" si="0"/>
      </c>
      <c r="AL25" s="296">
        <f t="shared" si="1"/>
      </c>
      <c r="AM25" s="296">
        <f t="shared" si="2"/>
      </c>
      <c r="AN25" s="296">
        <f t="shared" si="3"/>
      </c>
      <c r="AO25" s="296">
        <f t="shared" si="7"/>
        <v>0</v>
      </c>
      <c r="AP25" s="298">
        <f t="shared" si="8"/>
      </c>
      <c r="AR25" s="296">
        <v>1</v>
      </c>
      <c r="AS25" s="296">
        <f>IF(ISBLANK(M29),"",M29)</f>
      </c>
      <c r="AT25" s="296">
        <f>IF(ISBLANK(M29),"",VLOOKUP(M29,男,18,FALSE))</f>
      </c>
      <c r="AU25" s="296">
        <f>IF(ISBLANK(M29),"",VLOOKUP(M29,男,19,FALSE))</f>
      </c>
      <c r="AV25" s="296">
        <f>IF(ISBLANK(M29),"",VLOOKUP(M29,男,4,FALSE))</f>
      </c>
      <c r="AW25" s="296">
        <f>IF(AS25="","","１年　"&amp;C29&amp;"補員")</f>
      </c>
      <c r="AX25" s="296"/>
      <c r="AY25" s="296">
        <f>IF(ISBLANK('[1]選手登録'!F$8),"",'[1]選手登録'!F$8)</f>
      </c>
      <c r="AZ25" s="296">
        <v>1</v>
      </c>
      <c r="BA25" s="299"/>
    </row>
    <row r="26" spans="1:53" ht="18" customHeight="1" thickBot="1">
      <c r="A26" s="234"/>
      <c r="B26" s="234"/>
      <c r="C26" s="149" t="s">
        <v>62</v>
      </c>
      <c r="D26" s="150"/>
      <c r="E26" s="70"/>
      <c r="F26" s="151">
        <f t="shared" si="4"/>
      </c>
      <c r="G26" s="151"/>
      <c r="H26" s="110"/>
      <c r="I26" s="70"/>
      <c r="J26" s="151">
        <f t="shared" si="5"/>
      </c>
      <c r="K26" s="151"/>
      <c r="L26" s="113"/>
      <c r="M26" s="76"/>
      <c r="N26" s="182">
        <f t="shared" si="6"/>
      </c>
      <c r="O26" s="183"/>
      <c r="P26" s="184"/>
      <c r="Q26" s="95"/>
      <c r="R26" s="10"/>
      <c r="S26" s="291"/>
      <c r="T26" s="297"/>
      <c r="U26" s="296"/>
      <c r="V26" s="296"/>
      <c r="W26" s="296"/>
      <c r="X26" s="296">
        <v>1</v>
      </c>
      <c r="Y26" s="296">
        <f>IF(ISBLANK(I18),"",I18)</f>
      </c>
      <c r="Z26" s="296">
        <f>IF(ISBLANK(I18),"",VLOOKUP(I18,男,18,FALSE))</f>
      </c>
      <c r="AA26" s="296">
        <f>IF(ISBLANK(I18),"",VLOOKUP(I18,男,19,FALSE))</f>
      </c>
      <c r="AB26" s="296">
        <f>IF(ISBLANK(I18),"",VLOOKUP(I18,男,4,FALSE))</f>
      </c>
      <c r="AC26" s="296">
        <f>IF(Y26="","","高学年　"&amp;C17)</f>
      </c>
      <c r="AD26" s="296"/>
      <c r="AE26" s="296">
        <f>IF(ISBLANK('[1]選手登録'!F$8),"",'[1]選手登録'!F$8)</f>
      </c>
      <c r="AF26" s="296">
        <v>1</v>
      </c>
      <c r="AG26" s="299"/>
      <c r="AH26" s="295"/>
      <c r="AI26" s="295">
        <v>17</v>
      </c>
      <c r="AJ26" s="296">
        <f>'[1]選手登録'!F33</f>
      </c>
      <c r="AK26" s="296">
        <f t="shared" si="0"/>
      </c>
      <c r="AL26" s="296">
        <f t="shared" si="1"/>
      </c>
      <c r="AM26" s="296">
        <f t="shared" si="2"/>
      </c>
      <c r="AN26" s="296">
        <f t="shared" si="3"/>
      </c>
      <c r="AO26" s="296">
        <f t="shared" si="7"/>
        <v>0</v>
      </c>
      <c r="AP26" s="298">
        <f t="shared" si="8"/>
      </c>
      <c r="AR26" s="296">
        <v>1</v>
      </c>
      <c r="AS26" s="296">
        <f>IF(ISBLANK(M30),"",M30)</f>
      </c>
      <c r="AT26" s="296">
        <f>IF(ISBLANK(M30),"",VLOOKUP(M30,男,18,FALSE))</f>
      </c>
      <c r="AU26" s="296">
        <f>IF(ISBLANK(M30),"",VLOOKUP(M30,男,19,FALSE))</f>
      </c>
      <c r="AV26" s="296">
        <f>IF(ISBLANK(M30),"",VLOOKUP(M30,男,4,FALSE))</f>
      </c>
      <c r="AW26" s="296">
        <f>IF(AS26="","","１年　"&amp;C30&amp;"補員")</f>
      </c>
      <c r="AX26" s="296"/>
      <c r="AY26" s="296">
        <f>IF(ISBLANK('[1]選手登録'!F$8),"",'[1]選手登録'!F$8)</f>
      </c>
      <c r="AZ26" s="296">
        <v>1</v>
      </c>
      <c r="BA26" s="299"/>
    </row>
    <row r="27" spans="1:53" ht="18" customHeight="1" thickBot="1" thickTop="1">
      <c r="A27" s="234"/>
      <c r="B27" s="234"/>
      <c r="C27" s="149" t="s">
        <v>60</v>
      </c>
      <c r="D27" s="150"/>
      <c r="E27" s="71"/>
      <c r="F27" s="185">
        <f t="shared" si="4"/>
      </c>
      <c r="G27" s="185"/>
      <c r="H27" s="112"/>
      <c r="I27" s="71"/>
      <c r="J27" s="185">
        <f t="shared" si="5"/>
      </c>
      <c r="K27" s="185"/>
      <c r="L27" s="99"/>
      <c r="M27" s="71"/>
      <c r="N27" s="186">
        <f t="shared" si="6"/>
      </c>
      <c r="O27" s="187"/>
      <c r="P27" s="188"/>
      <c r="Q27" s="95"/>
      <c r="R27" s="10"/>
      <c r="S27" s="291"/>
      <c r="T27" s="297"/>
      <c r="U27" s="296"/>
      <c r="V27" s="296"/>
      <c r="W27" s="296"/>
      <c r="X27" s="296">
        <v>1</v>
      </c>
      <c r="Y27" s="296">
        <f>IF(ISBLANK(M18),"",M18)</f>
      </c>
      <c r="Z27" s="296">
        <f>IF(ISBLANK(M18),"",VLOOKUP(M18,男,18,FALSE))</f>
      </c>
      <c r="AA27" s="296">
        <f>IF(ISBLANK(M18),"",VLOOKUP(M18,男,19,FALSE))</f>
      </c>
      <c r="AB27" s="296">
        <f>IF(ISBLANK(M18),"",VLOOKUP(M18,男,4,FALSE))</f>
      </c>
      <c r="AC27" s="296">
        <f>IF(Y27="","","高学年　"&amp;C17)</f>
      </c>
      <c r="AD27" s="296"/>
      <c r="AE27" s="296">
        <f>IF(ISBLANK('[1]選手登録'!F$8),"",'[1]選手登録'!F$8)</f>
      </c>
      <c r="AF27" s="296">
        <v>1</v>
      </c>
      <c r="AG27" s="299"/>
      <c r="AH27" s="295"/>
      <c r="AI27" s="295">
        <v>18</v>
      </c>
      <c r="AJ27" s="296">
        <f>'[1]選手登録'!F34</f>
      </c>
      <c r="AK27" s="296">
        <f t="shared" si="0"/>
      </c>
      <c r="AL27" s="296">
        <f t="shared" si="1"/>
      </c>
      <c r="AM27" s="296">
        <f t="shared" si="2"/>
      </c>
      <c r="AN27" s="296">
        <f t="shared" si="3"/>
      </c>
      <c r="AO27" s="296">
        <f t="shared" si="7"/>
        <v>0</v>
      </c>
      <c r="AP27" s="298">
        <f t="shared" si="8"/>
      </c>
      <c r="AR27" s="296">
        <v>1</v>
      </c>
      <c r="AS27" s="296">
        <f>IF(ISBLANK(M31),"",M31)</f>
      </c>
      <c r="AT27" s="296">
        <f>IF(ISBLANK(M31),"",VLOOKUP(M31,男,18,FALSE))</f>
      </c>
      <c r="AU27" s="296">
        <f>IF(ISBLANK(M31),"",VLOOKUP(M31,男,19,FALSE))</f>
      </c>
      <c r="AV27" s="296">
        <f>IF(ISBLANK(M31),"",VLOOKUP(M31,男,4,FALSE))</f>
      </c>
      <c r="AW27" s="296">
        <f>IF(AS27="","","１年　"&amp;C31&amp;"補員")</f>
      </c>
      <c r="AX27" s="296"/>
      <c r="AY27" s="296">
        <f>IF(ISBLANK('[1]選手登録'!F$8),"",'[1]選手登録'!F$8)</f>
      </c>
      <c r="AZ27" s="296">
        <v>1</v>
      </c>
      <c r="BA27" s="299"/>
    </row>
    <row r="28" spans="1:42" ht="18" customHeight="1" thickBot="1" thickTop="1">
      <c r="A28" s="234"/>
      <c r="B28" s="234"/>
      <c r="C28" s="149"/>
      <c r="D28" s="150"/>
      <c r="E28" s="72"/>
      <c r="F28" s="159">
        <f t="shared" si="4"/>
      </c>
      <c r="G28" s="159"/>
      <c r="H28" s="98"/>
      <c r="I28" s="72"/>
      <c r="J28" s="159">
        <f t="shared" si="5"/>
      </c>
      <c r="K28" s="159"/>
      <c r="L28" s="97"/>
      <c r="M28" s="72"/>
      <c r="N28" s="179">
        <f t="shared" si="6"/>
      </c>
      <c r="O28" s="180"/>
      <c r="P28" s="181"/>
      <c r="Q28" s="95"/>
      <c r="R28" s="10"/>
      <c r="S28" s="291"/>
      <c r="T28" s="297"/>
      <c r="U28" s="296"/>
      <c r="V28" s="296">
        <f>IF(W28="","",(SUM(W$10:W28)))</f>
      </c>
      <c r="W28" s="296">
        <f t="shared" si="14"/>
      </c>
      <c r="X28" s="296">
        <v>1</v>
      </c>
      <c r="Y28" s="296">
        <f>IF(ISBLANK(E19),"",E19)</f>
      </c>
      <c r="Z28" s="296">
        <f>IF(ISBLANK(E19),"",VLOOKUP(E19,男,18,FALSE))</f>
      </c>
      <c r="AA28" s="296">
        <f>IF(ISBLANK(E19),"",VLOOKUP(E19,男,19,FALSE))</f>
      </c>
      <c r="AB28" s="296">
        <f>IF(ISBLANK(E19),"",VLOOKUP(E19,男,4,FALSE))</f>
      </c>
      <c r="AC28" s="296">
        <f>IF(Y28="","","高学年　"&amp;C19)</f>
      </c>
      <c r="AD28" s="296">
        <f>IF(ISBLANK(H19),"",H19)</f>
      </c>
      <c r="AE28" s="296">
        <f>IF(ISBLANK('[1]選手登録'!F$8),"",'[1]選手登録'!F$8)</f>
      </c>
      <c r="AF28" s="296">
        <v>1</v>
      </c>
      <c r="AG28" s="299"/>
      <c r="AH28" s="295"/>
      <c r="AI28" s="295">
        <v>19</v>
      </c>
      <c r="AJ28" s="296">
        <f>'[1]選手登録'!F35</f>
      </c>
      <c r="AK28" s="296">
        <f t="shared" si="0"/>
      </c>
      <c r="AL28" s="296">
        <f t="shared" si="1"/>
      </c>
      <c r="AM28" s="296">
        <f t="shared" si="2"/>
      </c>
      <c r="AN28" s="296">
        <f t="shared" si="3"/>
      </c>
      <c r="AO28" s="296">
        <f t="shared" si="7"/>
        <v>0</v>
      </c>
      <c r="AP28" s="298">
        <f t="shared" si="8"/>
      </c>
    </row>
    <row r="29" spans="1:42" ht="18" customHeight="1" thickBot="1">
      <c r="A29" s="234"/>
      <c r="B29" s="234"/>
      <c r="C29" s="149" t="s">
        <v>23</v>
      </c>
      <c r="D29" s="150"/>
      <c r="E29" s="70"/>
      <c r="F29" s="151">
        <f t="shared" si="4"/>
      </c>
      <c r="G29" s="151"/>
      <c r="H29" s="110"/>
      <c r="I29" s="70"/>
      <c r="J29" s="151">
        <f t="shared" si="5"/>
      </c>
      <c r="K29" s="151"/>
      <c r="L29" s="113"/>
      <c r="M29" s="76"/>
      <c r="N29" s="182">
        <f t="shared" si="6"/>
      </c>
      <c r="O29" s="183"/>
      <c r="P29" s="184"/>
      <c r="Q29" s="95"/>
      <c r="R29" s="10"/>
      <c r="S29" s="291"/>
      <c r="T29" s="297"/>
      <c r="U29" s="296"/>
      <c r="V29" s="296">
        <f>IF(W29="","",(SUM(W$10:W29)))</f>
      </c>
      <c r="W29" s="296">
        <f t="shared" si="14"/>
      </c>
      <c r="X29" s="296">
        <v>1</v>
      </c>
      <c r="Y29" s="296">
        <f>IF(ISBLANK(I19),"",I19)</f>
      </c>
      <c r="Z29" s="296">
        <f>IF(ISBLANK(I19),"",VLOOKUP(I19,男,18,FALSE))</f>
      </c>
      <c r="AA29" s="296">
        <f>IF(ISBLANK(I19),"",VLOOKUP(I19,男,19,FALSE))</f>
      </c>
      <c r="AB29" s="296">
        <f>IF(ISBLANK(I19),"",VLOOKUP(I19,男,4,FALSE))</f>
      </c>
      <c r="AC29" s="296">
        <f>IF(Y29="","","高学年　"&amp;C19)</f>
      </c>
      <c r="AD29" s="296">
        <f>IF(ISBLANK(L19),"",L19)</f>
      </c>
      <c r="AE29" s="296">
        <f>IF(ISBLANK('[1]選手登録'!F$8),"",'[1]選手登録'!F$8)</f>
      </c>
      <c r="AF29" s="296">
        <v>1</v>
      </c>
      <c r="AG29" s="299"/>
      <c r="AH29" s="295"/>
      <c r="AI29" s="295">
        <v>20</v>
      </c>
      <c r="AJ29" s="296">
        <f>'[1]選手登録'!F36</f>
      </c>
      <c r="AK29" s="296">
        <f t="shared" si="0"/>
      </c>
      <c r="AL29" s="296">
        <f t="shared" si="1"/>
      </c>
      <c r="AM29" s="296">
        <f t="shared" si="2"/>
      </c>
      <c r="AN29" s="296">
        <f t="shared" si="3"/>
      </c>
      <c r="AO29" s="296">
        <f t="shared" si="7"/>
        <v>0</v>
      </c>
      <c r="AP29" s="298">
        <f t="shared" si="8"/>
      </c>
    </row>
    <row r="30" spans="1:42" ht="18" customHeight="1" thickBot="1">
      <c r="A30" s="234"/>
      <c r="B30" s="234"/>
      <c r="C30" s="149" t="s">
        <v>25</v>
      </c>
      <c r="D30" s="150"/>
      <c r="E30" s="70"/>
      <c r="F30" s="151">
        <f t="shared" si="4"/>
      </c>
      <c r="G30" s="151"/>
      <c r="H30" s="110"/>
      <c r="I30" s="70"/>
      <c r="J30" s="151">
        <f t="shared" si="5"/>
      </c>
      <c r="K30" s="151"/>
      <c r="L30" s="113"/>
      <c r="M30" s="76"/>
      <c r="N30" s="182">
        <f t="shared" si="6"/>
      </c>
      <c r="O30" s="183"/>
      <c r="P30" s="184"/>
      <c r="Q30" s="95"/>
      <c r="R30" s="10"/>
      <c r="S30" s="291"/>
      <c r="T30" s="297"/>
      <c r="U30" s="296"/>
      <c r="V30" s="296">
        <f>IF(W30="","",(SUM(W$10:W30)))</f>
      </c>
      <c r="W30" s="296">
        <f t="shared" si="14"/>
      </c>
      <c r="X30" s="296">
        <v>1</v>
      </c>
      <c r="Y30" s="296">
        <f>IF(ISBLANK(E20),"",E20)</f>
      </c>
      <c r="Z30" s="296">
        <f>IF(ISBLANK(E20),"",VLOOKUP(E20,男,18,FALSE))</f>
      </c>
      <c r="AA30" s="296">
        <f>IF(ISBLANK(E20),"",VLOOKUP(E20,男,19,FALSE))</f>
      </c>
      <c r="AB30" s="296">
        <f>IF(ISBLANK(E20),"",VLOOKUP(E20,男,4,FALSE))</f>
      </c>
      <c r="AC30" s="296">
        <f>IF(Y30="","","高学年　"&amp;C20)</f>
      </c>
      <c r="AD30" s="296">
        <f>IF(ISBLANK(H20),"",H20)</f>
      </c>
      <c r="AE30" s="296">
        <f>IF(ISBLANK('[1]選手登録'!F$8),"",'[1]選手登録'!F$8)</f>
      </c>
      <c r="AF30" s="296">
        <v>1</v>
      </c>
      <c r="AG30" s="299"/>
      <c r="AH30" s="295"/>
      <c r="AI30" s="295">
        <v>21</v>
      </c>
      <c r="AJ30" s="296">
        <f>'[1]選手登録'!F37</f>
      </c>
      <c r="AK30" s="296">
        <f t="shared" si="0"/>
      </c>
      <c r="AL30" s="296">
        <f t="shared" si="1"/>
      </c>
      <c r="AM30" s="296">
        <f t="shared" si="2"/>
      </c>
      <c r="AN30" s="296">
        <f t="shared" si="3"/>
      </c>
      <c r="AO30" s="296">
        <f t="shared" si="7"/>
        <v>0</v>
      </c>
      <c r="AP30" s="298">
        <f t="shared" si="8"/>
      </c>
    </row>
    <row r="31" spans="1:42" ht="18" customHeight="1" thickBot="1">
      <c r="A31" s="234"/>
      <c r="B31" s="234"/>
      <c r="C31" s="137" t="s">
        <v>26</v>
      </c>
      <c r="D31" s="138"/>
      <c r="E31" s="73"/>
      <c r="F31" s="139">
        <f t="shared" si="4"/>
      </c>
      <c r="G31" s="139"/>
      <c r="H31" s="116"/>
      <c r="I31" s="73"/>
      <c r="J31" s="139">
        <f t="shared" si="5"/>
      </c>
      <c r="K31" s="139"/>
      <c r="L31" s="123"/>
      <c r="M31" s="79"/>
      <c r="N31" s="163">
        <f t="shared" si="6"/>
      </c>
      <c r="O31" s="164"/>
      <c r="P31" s="165"/>
      <c r="Q31" s="96" t="s">
        <v>10</v>
      </c>
      <c r="R31" s="10"/>
      <c r="S31" s="291"/>
      <c r="T31" s="297"/>
      <c r="U31" s="296"/>
      <c r="V31" s="296">
        <f>IF(W31="","",(SUM(W$10:W31)))</f>
      </c>
      <c r="W31" s="296">
        <f t="shared" si="14"/>
      </c>
      <c r="X31" s="296">
        <v>1</v>
      </c>
      <c r="Y31" s="296">
        <f>IF(ISBLANK(I20),"",I20)</f>
      </c>
      <c r="Z31" s="296">
        <f>IF(ISBLANK(I20),"",VLOOKUP(I20,男,18,FALSE))</f>
      </c>
      <c r="AA31" s="296">
        <f>IF(ISBLANK(I20),"",VLOOKUP(I20,男,19,FALSE))</f>
      </c>
      <c r="AB31" s="296">
        <f>IF(ISBLANK(I20),"",VLOOKUP(I20,男,4,FALSE))</f>
      </c>
      <c r="AC31" s="296">
        <f>IF(Y31="","","高学年　"&amp;C20)</f>
      </c>
      <c r="AD31" s="296">
        <f>IF(ISBLANK(L20),"",L20)</f>
      </c>
      <c r="AE31" s="296">
        <f>IF(ISBLANK('[1]選手登録'!F$8),"",'[1]選手登録'!F$8)</f>
      </c>
      <c r="AF31" s="296">
        <v>1</v>
      </c>
      <c r="AG31" s="299"/>
      <c r="AH31" s="295"/>
      <c r="AI31" s="295">
        <v>22</v>
      </c>
      <c r="AJ31" s="296">
        <f>'[1]選手登録'!F38</f>
      </c>
      <c r="AK31" s="296">
        <f t="shared" si="0"/>
      </c>
      <c r="AL31" s="296">
        <f t="shared" si="1"/>
      </c>
      <c r="AM31" s="296">
        <f t="shared" si="2"/>
      </c>
      <c r="AN31" s="296">
        <f t="shared" si="3"/>
      </c>
      <c r="AO31" s="296">
        <f t="shared" si="7"/>
        <v>0</v>
      </c>
      <c r="AP31" s="298">
        <f t="shared" si="8"/>
      </c>
    </row>
    <row r="32" spans="1:42" ht="18" customHeight="1">
      <c r="A32" s="166" t="s">
        <v>28</v>
      </c>
      <c r="B32" s="167"/>
      <c r="C32" s="172" t="s">
        <v>54</v>
      </c>
      <c r="D32" s="173"/>
      <c r="E32" s="72"/>
      <c r="F32" s="174">
        <f t="shared" si="4"/>
      </c>
      <c r="G32" s="174"/>
      <c r="H32" s="115"/>
      <c r="I32" s="72"/>
      <c r="J32" s="159">
        <f t="shared" si="5"/>
      </c>
      <c r="K32" s="159"/>
      <c r="L32" s="115"/>
      <c r="M32" s="72"/>
      <c r="N32" s="175">
        <f t="shared" si="6"/>
      </c>
      <c r="O32" s="176"/>
      <c r="P32" s="177"/>
      <c r="Q32" s="119"/>
      <c r="R32" s="10"/>
      <c r="S32" s="291"/>
      <c r="T32" s="297"/>
      <c r="U32" s="296"/>
      <c r="V32" s="296">
        <f>IF(W32="","",(SUM(W$10:W32)))</f>
      </c>
      <c r="W32" s="296">
        <f t="shared" si="14"/>
      </c>
      <c r="X32" s="296">
        <v>1</v>
      </c>
      <c r="Y32" s="296">
        <f>IF(ISBLANK(M20),"",M20)</f>
      </c>
      <c r="Z32" s="296">
        <f>IF(ISBLANK(M20),"",VLOOKUP(M20,男,18,FALSE))</f>
      </c>
      <c r="AA32" s="296">
        <f>IF(ISBLANK(M20),"",VLOOKUP(M20,男,19,FALSE))</f>
      </c>
      <c r="AB32" s="296">
        <f>IF(ISBLANK(M20),"",VLOOKUP(M20,男,4,FALSE))</f>
      </c>
      <c r="AC32" s="296">
        <f>IF(Y32="","","高学年　"&amp;C20)</f>
      </c>
      <c r="AD32" s="296">
        <f>IF(ISBLANK(Q20),"",Q20)</f>
      </c>
      <c r="AE32" s="296">
        <f>IF(ISBLANK('[1]選手登録'!F$8),"",'[1]選手登録'!F$8)</f>
      </c>
      <c r="AF32" s="296">
        <v>1</v>
      </c>
      <c r="AG32" s="299"/>
      <c r="AH32" s="295"/>
      <c r="AI32" s="295">
        <v>23</v>
      </c>
      <c r="AJ32" s="296">
        <f>'[1]選手登録'!F39</f>
      </c>
      <c r="AK32" s="296">
        <f t="shared" si="0"/>
      </c>
      <c r="AL32" s="296">
        <f t="shared" si="1"/>
      </c>
      <c r="AM32" s="296">
        <f t="shared" si="2"/>
      </c>
      <c r="AN32" s="296">
        <f t="shared" si="3"/>
      </c>
      <c r="AO32" s="296">
        <f t="shared" si="7"/>
        <v>0</v>
      </c>
      <c r="AP32" s="298">
        <f t="shared" si="8"/>
      </c>
    </row>
    <row r="33" spans="1:42" ht="18" customHeight="1">
      <c r="A33" s="168"/>
      <c r="B33" s="169"/>
      <c r="C33" s="149" t="s">
        <v>61</v>
      </c>
      <c r="D33" s="150"/>
      <c r="E33" s="72"/>
      <c r="F33" s="151">
        <f t="shared" si="4"/>
      </c>
      <c r="G33" s="151"/>
      <c r="H33" s="110"/>
      <c r="I33" s="72"/>
      <c r="J33" s="151">
        <f t="shared" si="5"/>
      </c>
      <c r="K33" s="151"/>
      <c r="L33" s="110"/>
      <c r="M33" s="70"/>
      <c r="N33" s="152">
        <f t="shared" si="6"/>
      </c>
      <c r="O33" s="153"/>
      <c r="P33" s="154"/>
      <c r="Q33" s="120"/>
      <c r="R33" s="10"/>
      <c r="S33" s="291"/>
      <c r="T33" s="297"/>
      <c r="U33" s="296"/>
      <c r="V33" s="296">
        <f>IF(W33="","",(SUM(W$10:W33)))</f>
      </c>
      <c r="W33" s="296">
        <f t="shared" si="14"/>
      </c>
      <c r="X33" s="296">
        <v>1</v>
      </c>
      <c r="Y33" s="296">
        <f>IF(ISBLANK(E108),"",E108)</f>
      </c>
      <c r="Z33" s="296">
        <f>IF(ISBLANK(E108),"",VLOOKUP(E108,男,18,FALSE))</f>
      </c>
      <c r="AA33" s="296">
        <f>IF(ISBLANK(E108),"",VLOOKUP(E108,男,19,FALSE))</f>
      </c>
      <c r="AB33" s="296">
        <f>IF(ISBLANK(E108),"",VLOOKUP(E108,男,4,FALSE))</f>
      </c>
      <c r="AC33" s="296">
        <f>IF(Y33="","","高学年　"&amp;C108)</f>
      </c>
      <c r="AD33" s="296">
        <f>IF(ISBLANK(H108),"",H108)</f>
      </c>
      <c r="AE33" s="296">
        <f>IF(ISBLANK('[1]選手登録'!F$8),"",'[1]選手登録'!F$8)</f>
      </c>
      <c r="AF33" s="296">
        <v>1</v>
      </c>
      <c r="AG33" s="299"/>
      <c r="AH33" s="295"/>
      <c r="AI33" s="295">
        <v>24</v>
      </c>
      <c r="AJ33" s="296">
        <f>'[1]選手登録'!F40</f>
      </c>
      <c r="AK33" s="296">
        <f t="shared" si="0"/>
      </c>
      <c r="AL33" s="296">
        <f t="shared" si="1"/>
      </c>
      <c r="AM33" s="296">
        <f t="shared" si="2"/>
      </c>
      <c r="AN33" s="296">
        <f t="shared" si="3"/>
      </c>
      <c r="AO33" s="296">
        <f t="shared" si="7"/>
        <v>0</v>
      </c>
      <c r="AP33" s="298">
        <f t="shared" si="8"/>
      </c>
    </row>
    <row r="34" spans="1:42" ht="18" customHeight="1" thickBot="1">
      <c r="A34" s="168"/>
      <c r="B34" s="169"/>
      <c r="C34" s="149" t="s">
        <v>62</v>
      </c>
      <c r="D34" s="150"/>
      <c r="E34" s="70"/>
      <c r="F34" s="151">
        <f t="shared" si="4"/>
      </c>
      <c r="G34" s="151"/>
      <c r="H34" s="110"/>
      <c r="I34" s="70"/>
      <c r="J34" s="151">
        <f t="shared" si="5"/>
      </c>
      <c r="K34" s="151"/>
      <c r="L34" s="110"/>
      <c r="M34" s="70"/>
      <c r="N34" s="152">
        <f t="shared" si="6"/>
      </c>
      <c r="O34" s="153"/>
      <c r="P34" s="154"/>
      <c r="Q34" s="120"/>
      <c r="R34" s="10"/>
      <c r="S34" s="291"/>
      <c r="T34" s="297"/>
      <c r="U34" s="296"/>
      <c r="V34" s="296">
        <f>IF(W34="","",(SUM(W$10:W34)))</f>
      </c>
      <c r="W34" s="296">
        <f t="shared" si="14"/>
      </c>
      <c r="X34" s="296">
        <v>1</v>
      </c>
      <c r="Y34" s="296">
        <f>IF(ISBLANK(I108),"",I108)</f>
      </c>
      <c r="Z34" s="296">
        <f>IF(ISBLANK(I108),"",VLOOKUP(I108,男,18,FALSE))</f>
      </c>
      <c r="AA34" s="296">
        <f>IF(ISBLANK(I108),"",VLOOKUP(I108,男,19,FALSE))</f>
      </c>
      <c r="AB34" s="296">
        <f>IF(ISBLANK(I108),"",VLOOKUP(I108,男,4,FALSE))</f>
      </c>
      <c r="AC34" s="296">
        <f>IF(Y34="","","高学年　"&amp;C108)</f>
      </c>
      <c r="AD34" s="296">
        <f>IF(ISBLANK(L108),"",L108)</f>
      </c>
      <c r="AE34" s="296">
        <f>IF(ISBLANK('[1]選手登録'!F$8),"",'[1]選手登録'!F$8)</f>
      </c>
      <c r="AF34" s="296">
        <v>1</v>
      </c>
      <c r="AG34" s="299"/>
      <c r="AH34" s="295"/>
      <c r="AI34" s="295">
        <v>25</v>
      </c>
      <c r="AJ34" s="296">
        <f>'[1]選手登録'!F41</f>
      </c>
      <c r="AK34" s="296">
        <f t="shared" si="0"/>
      </c>
      <c r="AL34" s="296">
        <f t="shared" si="1"/>
      </c>
      <c r="AM34" s="296">
        <f t="shared" si="2"/>
      </c>
      <c r="AN34" s="296">
        <f t="shared" si="3"/>
      </c>
      <c r="AO34" s="296">
        <f t="shared" si="7"/>
        <v>0</v>
      </c>
      <c r="AP34" s="298">
        <f t="shared" si="8"/>
      </c>
    </row>
    <row r="35" spans="1:42" ht="18" customHeight="1" thickBot="1" thickTop="1">
      <c r="A35" s="168"/>
      <c r="B35" s="169"/>
      <c r="C35" s="149" t="s">
        <v>60</v>
      </c>
      <c r="D35" s="150"/>
      <c r="E35" s="74"/>
      <c r="F35" s="155">
        <f t="shared" si="4"/>
      </c>
      <c r="G35" s="155"/>
      <c r="H35" s="112"/>
      <c r="I35" s="74"/>
      <c r="J35" s="155">
        <f t="shared" si="5"/>
      </c>
      <c r="K35" s="155"/>
      <c r="L35" s="99"/>
      <c r="M35" s="74"/>
      <c r="N35" s="156">
        <f t="shared" si="6"/>
      </c>
      <c r="O35" s="157"/>
      <c r="P35" s="158"/>
      <c r="Q35" s="100"/>
      <c r="R35" s="10"/>
      <c r="S35" s="291"/>
      <c r="T35" s="297"/>
      <c r="U35" s="296"/>
      <c r="V35" s="296">
        <f>IF(W35="","",(SUM(W$10:W35)))</f>
      </c>
      <c r="W35" s="296">
        <f t="shared" si="14"/>
      </c>
      <c r="X35" s="296">
        <v>1</v>
      </c>
      <c r="Y35" s="296">
        <f>IF(ISBLANK(M108),"",M108)</f>
      </c>
      <c r="Z35" s="296">
        <f>IF(ISBLANK(M108),"",VLOOKUP(M108,男,18,FALSE))</f>
      </c>
      <c r="AA35" s="296">
        <f>IF(ISBLANK(M108),"",VLOOKUP(M108,男,19,FALSE))</f>
      </c>
      <c r="AB35" s="296">
        <f>IF(ISBLANK(M108),"",VLOOKUP(M108,男,4,FALSE))</f>
      </c>
      <c r="AC35" s="296">
        <f>IF(Y35="","","高学年　"&amp;C108)</f>
      </c>
      <c r="AD35" s="296">
        <f>IF(ISBLANK(Q108),"",Q108)</f>
      </c>
      <c r="AE35" s="296">
        <f>IF(ISBLANK('[1]選手登録'!F$8),"",'[1]選手登録'!F$8)</f>
      </c>
      <c r="AF35" s="296">
        <v>1</v>
      </c>
      <c r="AG35" s="299"/>
      <c r="AH35" s="295"/>
      <c r="AI35" s="295">
        <v>26</v>
      </c>
      <c r="AJ35" s="296">
        <f>'[1]選手登録'!F42</f>
      </c>
      <c r="AK35" s="296">
        <f t="shared" si="0"/>
      </c>
      <c r="AL35" s="296">
        <f t="shared" si="1"/>
      </c>
      <c r="AM35" s="296">
        <f t="shared" si="2"/>
      </c>
      <c r="AN35" s="296">
        <f t="shared" si="3"/>
      </c>
      <c r="AO35" s="296">
        <f t="shared" si="7"/>
        <v>0</v>
      </c>
      <c r="AP35" s="298">
        <f t="shared" si="8"/>
      </c>
    </row>
    <row r="36" spans="1:42" ht="18" customHeight="1" thickTop="1">
      <c r="A36" s="168"/>
      <c r="B36" s="169"/>
      <c r="C36" s="149"/>
      <c r="D36" s="150"/>
      <c r="E36" s="72"/>
      <c r="F36" s="159">
        <f t="shared" si="4"/>
      </c>
      <c r="G36" s="159"/>
      <c r="H36" s="124"/>
      <c r="I36" s="72"/>
      <c r="J36" s="159">
        <f t="shared" si="5"/>
      </c>
      <c r="K36" s="159"/>
      <c r="L36" s="97"/>
      <c r="M36" s="72"/>
      <c r="N36" s="160">
        <f t="shared" si="6"/>
      </c>
      <c r="O36" s="161"/>
      <c r="P36" s="162"/>
      <c r="Q36" s="101"/>
      <c r="R36" s="10"/>
      <c r="S36" s="291"/>
      <c r="T36" s="297"/>
      <c r="U36" s="296"/>
      <c r="V36" s="296">
        <f>IF(W36="","",(SUM(W$10:W36)))</f>
      </c>
      <c r="W36" s="296">
        <f t="shared" si="14"/>
      </c>
      <c r="X36" s="296">
        <v>1</v>
      </c>
      <c r="Y36" s="296">
        <f>IF(ISBLANK(E21),"",E21)</f>
      </c>
      <c r="Z36" s="296">
        <f>IF(ISBLANK(E21),"",VLOOKUP(E21,男,18,FALSE))</f>
      </c>
      <c r="AA36" s="296">
        <f>IF(ISBLANK(E21),"",VLOOKUP(E21,男,19,FALSE))</f>
      </c>
      <c r="AB36" s="296">
        <f>IF(ISBLANK(E21),"",VLOOKUP(E21,男,4,FALSE))</f>
      </c>
      <c r="AC36" s="296">
        <f>IF(Y36="","","高学年　"&amp;C21)</f>
      </c>
      <c r="AD36" s="296">
        <f>IF(ISBLANK(H21),"",H21)</f>
      </c>
      <c r="AE36" s="296">
        <f>IF(ISBLANK('[1]選手登録'!F$8),"",'[1]選手登録'!F$8)</f>
      </c>
      <c r="AF36" s="296">
        <v>1</v>
      </c>
      <c r="AG36" s="299"/>
      <c r="AH36" s="295"/>
      <c r="AI36" s="295">
        <v>27</v>
      </c>
      <c r="AJ36" s="296">
        <f>'[1]選手登録'!F43</f>
      </c>
      <c r="AK36" s="296">
        <f t="shared" si="0"/>
      </c>
      <c r="AL36" s="296">
        <f t="shared" si="1"/>
      </c>
      <c r="AM36" s="296">
        <f t="shared" si="2"/>
      </c>
      <c r="AN36" s="296">
        <f t="shared" si="3"/>
      </c>
      <c r="AO36" s="296">
        <f t="shared" si="7"/>
        <v>0</v>
      </c>
      <c r="AP36" s="298">
        <f t="shared" si="8"/>
      </c>
    </row>
    <row r="37" spans="1:42" ht="18" customHeight="1">
      <c r="A37" s="168"/>
      <c r="B37" s="169"/>
      <c r="C37" s="149" t="s">
        <v>23</v>
      </c>
      <c r="D37" s="150"/>
      <c r="E37" s="70"/>
      <c r="F37" s="151">
        <f t="shared" si="4"/>
      </c>
      <c r="G37" s="151"/>
      <c r="H37" s="110"/>
      <c r="I37" s="70"/>
      <c r="J37" s="151">
        <f t="shared" si="5"/>
      </c>
      <c r="K37" s="151"/>
      <c r="L37" s="110"/>
      <c r="M37" s="70"/>
      <c r="N37" s="152">
        <f t="shared" si="6"/>
      </c>
      <c r="O37" s="153"/>
      <c r="P37" s="154"/>
      <c r="Q37" s="120"/>
      <c r="R37" s="10"/>
      <c r="S37" s="291"/>
      <c r="T37" s="297"/>
      <c r="U37" s="296"/>
      <c r="V37" s="296">
        <f>IF(W37="","",(SUM(W$10:W37)))</f>
      </c>
      <c r="W37" s="296">
        <f t="shared" si="14"/>
      </c>
      <c r="X37" s="296">
        <v>1</v>
      </c>
      <c r="Y37" s="296">
        <f>IF(ISBLANK(I21),"",I21)</f>
      </c>
      <c r="Z37" s="296">
        <f>IF(ISBLANK(I21),"",VLOOKUP(I21,男,18,FALSE))</f>
      </c>
      <c r="AA37" s="296">
        <f>IF(ISBLANK(I21),"",VLOOKUP(I21,男,19,FALSE))</f>
      </c>
      <c r="AB37" s="296">
        <f>IF(ISBLANK(I21),"",VLOOKUP(I21,男,4,FALSE))</f>
      </c>
      <c r="AC37" s="296">
        <f>IF(Y37="","","高学年　"&amp;C21)</f>
      </c>
      <c r="AD37" s="296">
        <f>IF(ISBLANK(L21),"",L21)</f>
      </c>
      <c r="AE37" s="296">
        <f>IF(ISBLANK('[1]選手登録'!F$8),"",'[1]選手登録'!F$8)</f>
      </c>
      <c r="AF37" s="296">
        <v>1</v>
      </c>
      <c r="AG37" s="299"/>
      <c r="AH37" s="295"/>
      <c r="AI37" s="295">
        <v>28</v>
      </c>
      <c r="AJ37" s="296">
        <f>'[1]選手登録'!F44</f>
      </c>
      <c r="AK37" s="296">
        <f t="shared" si="0"/>
      </c>
      <c r="AL37" s="296">
        <f t="shared" si="1"/>
      </c>
      <c r="AM37" s="296">
        <f t="shared" si="2"/>
      </c>
      <c r="AN37" s="296">
        <f t="shared" si="3"/>
      </c>
      <c r="AO37" s="296">
        <f t="shared" si="7"/>
        <v>0</v>
      </c>
      <c r="AP37" s="298">
        <f t="shared" si="8"/>
      </c>
    </row>
    <row r="38" spans="1:42" ht="18" customHeight="1">
      <c r="A38" s="168"/>
      <c r="B38" s="169"/>
      <c r="C38" s="149" t="s">
        <v>25</v>
      </c>
      <c r="D38" s="150"/>
      <c r="E38" s="70"/>
      <c r="F38" s="151">
        <f t="shared" si="4"/>
      </c>
      <c r="G38" s="151"/>
      <c r="H38" s="110"/>
      <c r="I38" s="70"/>
      <c r="J38" s="151">
        <f t="shared" si="5"/>
      </c>
      <c r="K38" s="151"/>
      <c r="L38" s="110"/>
      <c r="M38" s="70"/>
      <c r="N38" s="152">
        <f t="shared" si="6"/>
      </c>
      <c r="O38" s="153"/>
      <c r="P38" s="154"/>
      <c r="Q38" s="120"/>
      <c r="R38" s="10"/>
      <c r="S38" s="291"/>
      <c r="T38" s="297"/>
      <c r="U38" s="296"/>
      <c r="V38" s="296">
        <f>IF(W38="","",(SUM(W$10:W38)))</f>
      </c>
      <c r="W38" s="296">
        <f t="shared" si="14"/>
      </c>
      <c r="X38" s="296">
        <v>1</v>
      </c>
      <c r="Y38" s="296">
        <f>IF(ISBLANK(E22),"",E22)</f>
      </c>
      <c r="Z38" s="296">
        <f>IF(ISBLANK(E22),"",VLOOKUP(E22,男,18,FALSE))</f>
      </c>
      <c r="AA38" s="296">
        <f>IF(ISBLANK(E22),"",VLOOKUP(E22,男,19,FALSE))</f>
      </c>
      <c r="AB38" s="296">
        <f>IF(ISBLANK(E22),"",VLOOKUP(E22,男,4,FALSE))</f>
      </c>
      <c r="AC38" s="296">
        <f>IF(Y38="","","高学年　"&amp;C22)</f>
      </c>
      <c r="AD38" s="296">
        <f>IF(ISBLANK(H22),"",H22)</f>
      </c>
      <c r="AE38" s="296">
        <f>IF(ISBLANK('[1]選手登録'!F$8),"",'[1]選手登録'!F$8)</f>
      </c>
      <c r="AF38" s="296">
        <v>1</v>
      </c>
      <c r="AG38" s="299"/>
      <c r="AH38" s="295"/>
      <c r="AI38" s="295">
        <v>29</v>
      </c>
      <c r="AJ38" s="296">
        <f>'[1]選手登録'!F45</f>
      </c>
      <c r="AK38" s="296">
        <f t="shared" si="0"/>
      </c>
      <c r="AL38" s="296">
        <f t="shared" si="1"/>
      </c>
      <c r="AM38" s="296">
        <f t="shared" si="2"/>
      </c>
      <c r="AN38" s="296">
        <f t="shared" si="3"/>
      </c>
      <c r="AO38" s="296">
        <f t="shared" si="7"/>
        <v>0</v>
      </c>
      <c r="AP38" s="298">
        <f t="shared" si="8"/>
      </c>
    </row>
    <row r="39" spans="1:42" ht="18" customHeight="1" thickBot="1">
      <c r="A39" s="170"/>
      <c r="B39" s="171"/>
      <c r="C39" s="137" t="s">
        <v>26</v>
      </c>
      <c r="D39" s="138"/>
      <c r="E39" s="73"/>
      <c r="F39" s="139">
        <f t="shared" si="4"/>
      </c>
      <c r="G39" s="139"/>
      <c r="H39" s="116"/>
      <c r="I39" s="73"/>
      <c r="J39" s="139">
        <f t="shared" si="5"/>
      </c>
      <c r="K39" s="139"/>
      <c r="L39" s="118"/>
      <c r="M39" s="73"/>
      <c r="N39" s="140">
        <f t="shared" si="6"/>
      </c>
      <c r="O39" s="141"/>
      <c r="P39" s="142"/>
      <c r="Q39" s="121"/>
      <c r="R39" s="10"/>
      <c r="S39" s="291"/>
      <c r="T39" s="297"/>
      <c r="U39" s="296"/>
      <c r="V39" s="296">
        <f>IF(W39="","",(SUM(W$10:W39)))</f>
      </c>
      <c r="W39" s="296">
        <f t="shared" si="14"/>
      </c>
      <c r="X39" s="296">
        <v>1</v>
      </c>
      <c r="Y39" s="296">
        <f>IF(ISBLANK(I22),"",I22)</f>
      </c>
      <c r="Z39" s="296">
        <f>IF(ISBLANK(I22),"",VLOOKUP(I22,男,18,FALSE))</f>
      </c>
      <c r="AA39" s="296">
        <f>IF(ISBLANK(I22),"",VLOOKUP(I22,男,19,FALSE))</f>
      </c>
      <c r="AB39" s="296">
        <f>IF(ISBLANK(I22),"",VLOOKUP(I22,男,4,FALSE))</f>
      </c>
      <c r="AC39" s="296">
        <f>IF(Y39="","","高学年　"&amp;C22)</f>
      </c>
      <c r="AD39" s="296">
        <f>IF(ISBLANK(L22),"",L22)</f>
      </c>
      <c r="AE39" s="296">
        <f>IF(ISBLANK('[1]選手登録'!F$8),"",'[1]選手登録'!F$8)</f>
      </c>
      <c r="AF39" s="296">
        <v>1</v>
      </c>
      <c r="AG39" s="299"/>
      <c r="AH39" s="295"/>
      <c r="AI39" s="295">
        <v>30</v>
      </c>
      <c r="AJ39" s="296">
        <f>'[1]選手登録'!F46</f>
      </c>
      <c r="AK39" s="296">
        <f t="shared" si="0"/>
      </c>
      <c r="AL39" s="296">
        <f t="shared" si="1"/>
      </c>
      <c r="AM39" s="296">
        <f t="shared" si="2"/>
      </c>
      <c r="AN39" s="296">
        <f t="shared" si="3"/>
      </c>
      <c r="AO39" s="296">
        <f t="shared" si="7"/>
        <v>0</v>
      </c>
      <c r="AP39" s="298">
        <f t="shared" si="8"/>
      </c>
    </row>
    <row r="40" spans="1:42" ht="8.25" customHeight="1" thickBot="1">
      <c r="A40" s="49"/>
      <c r="B40" s="49"/>
      <c r="C40" s="49"/>
      <c r="D40" s="35"/>
      <c r="E40" s="57"/>
      <c r="F40" s="105"/>
      <c r="G40" s="105"/>
      <c r="H40" s="105"/>
      <c r="I40" s="106"/>
      <c r="J40" s="105"/>
      <c r="K40" s="105"/>
      <c r="L40" s="105"/>
      <c r="M40" s="106"/>
      <c r="N40" s="106"/>
      <c r="O40" s="105"/>
      <c r="P40" s="52"/>
      <c r="R40" s="10"/>
      <c r="S40" s="291"/>
      <c r="T40" s="297"/>
      <c r="U40" s="296"/>
      <c r="V40" s="296"/>
      <c r="W40" s="296"/>
      <c r="X40" s="296">
        <v>1</v>
      </c>
      <c r="Y40" s="296">
        <f>IF(ISBLANK(M22),"",M22)</f>
      </c>
      <c r="Z40" s="296">
        <f>IF(ISBLANK(M22),"",VLOOKUP(M22,男,18,FALSE))</f>
      </c>
      <c r="AA40" s="296">
        <f>IF(ISBLANK(M22),"",VLOOKUP(M22,男,19,FALSE))</f>
      </c>
      <c r="AB40" s="296">
        <f>IF(ISBLANK(M22),"",VLOOKUP(M22,男,4,FALSE))</f>
      </c>
      <c r="AC40" s="296">
        <f>IF(Y40="","","高学年　"&amp;C22&amp;"補員")</f>
      </c>
      <c r="AD40" s="296"/>
      <c r="AE40" s="296">
        <f>IF(ISBLANK('[1]選手登録'!F$8),"",'[1]選手登録'!F$8)</f>
      </c>
      <c r="AF40" s="296">
        <v>1</v>
      </c>
      <c r="AG40" s="299"/>
      <c r="AH40" s="295"/>
      <c r="AI40" s="295">
        <v>31</v>
      </c>
      <c r="AJ40" s="296">
        <f>'[1]選手登録'!F47</f>
      </c>
      <c r="AK40" s="296">
        <f t="shared" si="0"/>
      </c>
      <c r="AL40" s="296">
        <f t="shared" si="1"/>
      </c>
      <c r="AM40" s="296">
        <f t="shared" si="2"/>
      </c>
      <c r="AN40" s="296">
        <f t="shared" si="3"/>
      </c>
      <c r="AO40" s="296">
        <f t="shared" si="7"/>
        <v>0</v>
      </c>
      <c r="AP40" s="298">
        <f t="shared" si="8"/>
      </c>
    </row>
    <row r="41" spans="1:42" ht="18.75" customHeight="1" thickBot="1">
      <c r="A41" s="34"/>
      <c r="B41" s="34"/>
      <c r="C41" s="34"/>
      <c r="E41" s="143" t="s">
        <v>29</v>
      </c>
      <c r="F41" s="144"/>
      <c r="G41" s="66" t="s">
        <v>30</v>
      </c>
      <c r="H41" s="107" t="str">
        <f>IF(AP$88=0,"名",AP$88&amp;"名")</f>
        <v>名</v>
      </c>
      <c r="I41" s="67" t="s">
        <v>31</v>
      </c>
      <c r="J41" s="107" t="str">
        <f>IF(AP$168=0,"名",AP$168&amp;"名")</f>
        <v>名</v>
      </c>
      <c r="K41" s="68" t="s">
        <v>16</v>
      </c>
      <c r="L41" s="108" t="str">
        <f>IF(AP$170=0,"名",AP$170&amp;"名")</f>
        <v>名</v>
      </c>
      <c r="M41" s="145" t="s">
        <v>58</v>
      </c>
      <c r="N41" s="146"/>
      <c r="O41" s="146"/>
      <c r="P41" s="147" t="str">
        <f>IF(L41="名","        円",AP$170*100&amp;" 円")</f>
        <v>        円</v>
      </c>
      <c r="Q41" s="148"/>
      <c r="R41" s="10"/>
      <c r="S41" s="291"/>
      <c r="T41" s="297"/>
      <c r="U41" s="296"/>
      <c r="V41" s="296">
        <f>IF(W41="","",(SUM(W$10:W41)))</f>
      </c>
      <c r="W41" s="296">
        <f t="shared" si="14"/>
      </c>
      <c r="X41" s="296">
        <v>1</v>
      </c>
      <c r="Y41" s="296">
        <f>IF(ISBLANK(E23),"",E23)</f>
      </c>
      <c r="Z41" s="296">
        <f>IF(ISBLANK(E23),"",VLOOKUP(E23,男,18,FALSE))</f>
      </c>
      <c r="AA41" s="296">
        <f>IF(ISBLANK(E23),"",VLOOKUP(E23,男,19,FALSE))</f>
      </c>
      <c r="AB41" s="296">
        <f>IF(ISBLANK(E23),"",VLOOKUP(E23,男,4,FALSE))</f>
      </c>
      <c r="AC41" s="296">
        <f>IF(Y41="","","１年　"&amp;C23)</f>
      </c>
      <c r="AD41" s="296">
        <f>IF(ISBLANK(H23),"",H23)</f>
      </c>
      <c r="AE41" s="296">
        <f>IF(ISBLANK('[1]選手登録'!F$8),"",'[1]選手登録'!F$8)</f>
      </c>
      <c r="AF41" s="296">
        <v>1</v>
      </c>
      <c r="AG41" s="299"/>
      <c r="AH41" s="295"/>
      <c r="AI41" s="295">
        <v>32</v>
      </c>
      <c r="AJ41" s="296">
        <f>'[1]選手登録'!F48</f>
      </c>
      <c r="AK41" s="296">
        <f t="shared" si="0"/>
      </c>
      <c r="AL41" s="296">
        <f t="shared" si="1"/>
      </c>
      <c r="AM41" s="296">
        <f t="shared" si="2"/>
      </c>
      <c r="AN41" s="296">
        <f t="shared" si="3"/>
      </c>
      <c r="AO41" s="296">
        <f t="shared" si="7"/>
        <v>0</v>
      </c>
      <c r="AP41" s="298">
        <f t="shared" si="8"/>
      </c>
    </row>
    <row r="42" spans="1:42" ht="18.75" customHeight="1">
      <c r="A42" s="53" t="s">
        <v>32</v>
      </c>
      <c r="B42" s="54"/>
      <c r="C42" s="54"/>
      <c r="D42" s="54"/>
      <c r="E42" s="54"/>
      <c r="F42" s="54"/>
      <c r="G42" s="54"/>
      <c r="H42" s="54"/>
      <c r="I42" s="62"/>
      <c r="J42" s="133" t="str">
        <f>IF('[1]選手登録'!L$6="","",VLOOKUP('[1]選手登録'!T1,年回,3))</f>
        <v>令和5年度</v>
      </c>
      <c r="K42" s="133"/>
      <c r="L42" s="102"/>
      <c r="M42" s="55" t="s">
        <v>33</v>
      </c>
      <c r="N42" s="55"/>
      <c r="O42" s="102"/>
      <c r="P42" s="55" t="s">
        <v>34</v>
      </c>
      <c r="R42" s="10"/>
      <c r="S42" s="291"/>
      <c r="T42" s="297"/>
      <c r="U42" s="296"/>
      <c r="V42" s="296">
        <f>IF(W42="","",(SUM(W$10:W42)))</f>
      </c>
      <c r="W42" s="296">
        <f t="shared" si="14"/>
      </c>
      <c r="X42" s="296">
        <v>1</v>
      </c>
      <c r="Y42" s="296">
        <f>IF(ISBLANK(I23),"",I23)</f>
      </c>
      <c r="Z42" s="296">
        <f>IF(ISBLANK(I23),"",VLOOKUP(I23,男,18,FALSE))</f>
      </c>
      <c r="AA42" s="296">
        <f>IF(ISBLANK(I23),"",VLOOKUP(I23,男,19,FALSE))</f>
      </c>
      <c r="AB42" s="296">
        <f>IF(ISBLANK(I23),"",VLOOKUP(I23,男,4,FALSE))</f>
      </c>
      <c r="AC42" s="296">
        <f>IF(Y42="","","１年　"&amp;C23)</f>
      </c>
      <c r="AD42" s="296">
        <f>IF(ISBLANK(L23),"",L23)</f>
      </c>
      <c r="AE42" s="296">
        <f>IF(ISBLANK('[1]選手登録'!F$8),"",'[1]選手登録'!F$8)</f>
      </c>
      <c r="AF42" s="296">
        <v>1</v>
      </c>
      <c r="AG42" s="299"/>
      <c r="AH42" s="295"/>
      <c r="AI42" s="295">
        <v>33</v>
      </c>
      <c r="AJ42" s="296">
        <f>'[1]選手登録'!F49</f>
      </c>
      <c r="AK42" s="296">
        <f t="shared" si="0"/>
      </c>
      <c r="AL42" s="296">
        <f t="shared" si="1"/>
      </c>
      <c r="AM42" s="296">
        <f t="shared" si="2"/>
      </c>
      <c r="AN42" s="296">
        <f t="shared" si="3"/>
      </c>
      <c r="AO42" s="296">
        <f t="shared" si="7"/>
        <v>0</v>
      </c>
      <c r="AP42" s="298">
        <f t="shared" si="8"/>
      </c>
    </row>
    <row r="43" spans="1:42" ht="18.75" customHeight="1">
      <c r="A43" s="109" t="s">
        <v>35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R43" s="10"/>
      <c r="S43" s="291"/>
      <c r="T43" s="297"/>
      <c r="U43" s="296"/>
      <c r="V43" s="296">
        <f>IF(W43="","",(SUM(W$10:W43)))</f>
      </c>
      <c r="W43" s="296">
        <f t="shared" si="14"/>
      </c>
      <c r="X43" s="296">
        <v>1</v>
      </c>
      <c r="Y43" s="296">
        <f>IF(ISBLANK(E24),"",E24)</f>
      </c>
      <c r="Z43" s="296">
        <f>IF(ISBLANK(E24),"",VLOOKUP(E24,男,18,FALSE))</f>
      </c>
      <c r="AA43" s="296">
        <f>IF(ISBLANK(E24),"",VLOOKUP(E24,男,19,FALSE))</f>
      </c>
      <c r="AB43" s="296">
        <f>IF(ISBLANK(E24),"",VLOOKUP(E24,男,4,FALSE))</f>
      </c>
      <c r="AC43" s="296">
        <f>IF(Y43="","","１年　"&amp;C24)</f>
      </c>
      <c r="AD43" s="296">
        <f>IF(ISBLANK(H24),"",H24)</f>
      </c>
      <c r="AE43" s="296">
        <f>IF(ISBLANK('[1]選手登録'!F$8),"",'[1]選手登録'!F$8)</f>
      </c>
      <c r="AF43" s="296">
        <v>1</v>
      </c>
      <c r="AG43" s="299"/>
      <c r="AH43" s="295"/>
      <c r="AI43" s="295">
        <v>34</v>
      </c>
      <c r="AJ43" s="296">
        <f>'[1]選手登録'!F50</f>
      </c>
      <c r="AK43" s="296">
        <f t="shared" si="0"/>
      </c>
      <c r="AL43" s="296">
        <f t="shared" si="1"/>
      </c>
      <c r="AM43" s="296">
        <f t="shared" si="2"/>
      </c>
      <c r="AN43" s="296">
        <f t="shared" si="3"/>
      </c>
      <c r="AO43" s="296">
        <f t="shared" si="7"/>
        <v>0</v>
      </c>
      <c r="AP43" s="298">
        <f t="shared" si="8"/>
      </c>
    </row>
    <row r="44" spans="1:42" ht="18.75" customHeight="1">
      <c r="A44" s="109" t="s">
        <v>36</v>
      </c>
      <c r="B44" s="54"/>
      <c r="C44" s="54"/>
      <c r="D44" s="54"/>
      <c r="E44" s="54"/>
      <c r="F44" s="54"/>
      <c r="G44" s="54"/>
      <c r="H44" s="54"/>
      <c r="J44" s="131" t="s">
        <v>37</v>
      </c>
      <c r="K44" s="131"/>
      <c r="L44" s="134">
        <f>IF(ISBLANK('[1]選手登録'!G$5),"",VLOOKUP('[1]選手登録'!G$5,登録,2,0)&amp;"学校")</f>
      </c>
      <c r="M44" s="134"/>
      <c r="N44" s="134"/>
      <c r="O44" s="134"/>
      <c r="P44" s="134"/>
      <c r="Q44" s="60"/>
      <c r="R44" s="10"/>
      <c r="S44" s="291"/>
      <c r="T44" s="297"/>
      <c r="U44" s="296"/>
      <c r="V44" s="296">
        <f>IF(W44="","",(SUM(W$10:W44)))</f>
      </c>
      <c r="W44" s="296">
        <f t="shared" si="14"/>
      </c>
      <c r="X44" s="296">
        <v>1</v>
      </c>
      <c r="Y44" s="296">
        <f>IF(ISBLANK(I24),"",I24)</f>
      </c>
      <c r="Z44" s="296">
        <f>IF(ISBLANK(I24),"",VLOOKUP(I24,男,18,FALSE))</f>
      </c>
      <c r="AA44" s="296">
        <f>IF(ISBLANK(I24),"",VLOOKUP(I24,男,19,FALSE))</f>
      </c>
      <c r="AB44" s="296">
        <f>IF(ISBLANK(I24),"",VLOOKUP(I24,男,4,FALSE))</f>
      </c>
      <c r="AC44" s="296">
        <f>IF(Y44="","","１年　"&amp;C24)</f>
      </c>
      <c r="AD44" s="296">
        <f>IF(ISBLANK(L24),"",L24)</f>
      </c>
      <c r="AE44" s="296">
        <f>IF(ISBLANK('[1]選手登録'!F$8),"",'[1]選手登録'!F$8)</f>
      </c>
      <c r="AF44" s="296">
        <v>1</v>
      </c>
      <c r="AG44" s="299"/>
      <c r="AH44" s="295"/>
      <c r="AI44" s="295">
        <v>35</v>
      </c>
      <c r="AJ44" s="296">
        <f>'[1]選手登録'!F51</f>
      </c>
      <c r="AK44" s="296">
        <f t="shared" si="0"/>
      </c>
      <c r="AL44" s="296">
        <f t="shared" si="1"/>
      </c>
      <c r="AM44" s="296">
        <f t="shared" si="2"/>
      </c>
      <c r="AN44" s="296">
        <f t="shared" si="3"/>
      </c>
      <c r="AO44" s="296">
        <f t="shared" si="7"/>
        <v>0</v>
      </c>
      <c r="AP44" s="298">
        <f t="shared" si="8"/>
      </c>
    </row>
    <row r="45" spans="1:42" ht="18.75" customHeight="1">
      <c r="A45" s="109" t="s">
        <v>50</v>
      </c>
      <c r="B45" s="54"/>
      <c r="C45" s="54"/>
      <c r="D45" s="54"/>
      <c r="E45" s="54"/>
      <c r="F45" s="54"/>
      <c r="G45" s="54"/>
      <c r="H45" s="54"/>
      <c r="J45" s="128" t="s">
        <v>38</v>
      </c>
      <c r="K45" s="128"/>
      <c r="L45" s="135">
        <f>IF(ISBLANK('[1]選手登録'!L4),"",'[1]選手登録'!L4&amp;"  "&amp;'[1]選手登録'!M4)</f>
      </c>
      <c r="M45" s="135"/>
      <c r="N45" s="135"/>
      <c r="O45" s="135"/>
      <c r="P45" s="135"/>
      <c r="Q45" s="56" t="s">
        <v>39</v>
      </c>
      <c r="R45" s="10"/>
      <c r="S45" s="291"/>
      <c r="T45" s="297"/>
      <c r="U45" s="296"/>
      <c r="V45" s="296">
        <f>IF(W45="","",(SUM(W$10:W45)))</f>
      </c>
      <c r="W45" s="296">
        <f t="shared" si="14"/>
      </c>
      <c r="X45" s="296">
        <v>1</v>
      </c>
      <c r="Y45" s="296">
        <f>IF(ISBLANK(E25),"",E25)</f>
      </c>
      <c r="Z45" s="296">
        <f>IF(ISBLANK(E25),"",VLOOKUP(E25,男,18,FALSE))</f>
      </c>
      <c r="AA45" s="296">
        <f>IF(ISBLANK(E25),"",VLOOKUP(E25,男,19,FALSE))</f>
      </c>
      <c r="AB45" s="296">
        <f>IF(ISBLANK(E25),"",VLOOKUP(E25,男,4,FALSE))</f>
      </c>
      <c r="AC45" s="296">
        <f>IF(Y45="","","１年　"&amp;C25)</f>
      </c>
      <c r="AD45" s="296">
        <f>IF(ISBLANK(H25),"",H25)</f>
      </c>
      <c r="AE45" s="296">
        <f>IF(ISBLANK('[1]選手登録'!F$8),"",'[1]選手登録'!F$8)</f>
      </c>
      <c r="AF45" s="296">
        <v>1</v>
      </c>
      <c r="AG45" s="299"/>
      <c r="AH45" s="295"/>
      <c r="AI45" s="295">
        <v>36</v>
      </c>
      <c r="AJ45" s="296">
        <f>'[1]選手登録'!F52</f>
      </c>
      <c r="AK45" s="296">
        <f t="shared" si="0"/>
      </c>
      <c r="AL45" s="296">
        <f t="shared" si="1"/>
      </c>
      <c r="AM45" s="296">
        <f t="shared" si="2"/>
      </c>
      <c r="AN45" s="296">
        <f t="shared" si="3"/>
      </c>
      <c r="AO45" s="296">
        <f t="shared" si="7"/>
        <v>0</v>
      </c>
      <c r="AP45" s="298">
        <f t="shared" si="8"/>
      </c>
    </row>
    <row r="46" spans="1:42" ht="18.75" customHeight="1">
      <c r="A46" s="109" t="s">
        <v>51</v>
      </c>
      <c r="B46" s="34"/>
      <c r="C46" s="34"/>
      <c r="D46" s="34"/>
      <c r="E46" s="34"/>
      <c r="F46" s="34"/>
      <c r="G46" s="57"/>
      <c r="H46" s="69" t="s">
        <v>53</v>
      </c>
      <c r="J46" s="128" t="s">
        <v>40</v>
      </c>
      <c r="K46" s="128"/>
      <c r="L46" s="136">
        <f>IF(ISBLANK('[1]選手登録'!L5),"",'[1]選手登録'!L5&amp;"  "&amp;'[1]選手登録'!M5)</f>
      </c>
      <c r="M46" s="136"/>
      <c r="N46" s="136"/>
      <c r="O46" s="136"/>
      <c r="P46" s="126" t="s">
        <v>66</v>
      </c>
      <c r="Q46" s="125"/>
      <c r="R46" s="9"/>
      <c r="S46" s="283"/>
      <c r="T46" s="297"/>
      <c r="U46" s="296"/>
      <c r="V46" s="296">
        <f>IF(W46="","",(SUM(W$10:W46)))</f>
      </c>
      <c r="W46" s="296">
        <f t="shared" si="14"/>
      </c>
      <c r="X46" s="296">
        <v>1</v>
      </c>
      <c r="Y46" s="296">
        <f>IF(ISBLANK(I25),"",I25)</f>
      </c>
      <c r="Z46" s="296">
        <f>IF(ISBLANK(I25),"",VLOOKUP(I25,男,18,FALSE))</f>
      </c>
      <c r="AA46" s="296">
        <f>IF(ISBLANK(I25),"",VLOOKUP(I25,男,19,FALSE))</f>
      </c>
      <c r="AB46" s="296">
        <f>IF(ISBLANK(I25),"",VLOOKUP(I25,男,4,FALSE))</f>
      </c>
      <c r="AC46" s="296">
        <f>IF(Y46="","","１年　"&amp;C25)</f>
      </c>
      <c r="AD46" s="296">
        <f>IF(ISBLANK(L25),"",L25)</f>
      </c>
      <c r="AE46" s="296">
        <f>IF(ISBLANK('[1]選手登録'!F$8),"",'[1]選手登録'!F$8)</f>
      </c>
      <c r="AF46" s="296">
        <v>1</v>
      </c>
      <c r="AG46" s="299"/>
      <c r="AH46" s="295"/>
      <c r="AI46" s="295">
        <v>37</v>
      </c>
      <c r="AJ46" s="296">
        <f>'[1]選手登録'!F53</f>
      </c>
      <c r="AK46" s="296">
        <f t="shared" si="0"/>
      </c>
      <c r="AL46" s="296">
        <f t="shared" si="1"/>
      </c>
      <c r="AM46" s="296">
        <f t="shared" si="2"/>
      </c>
      <c r="AN46" s="296">
        <f t="shared" si="3"/>
      </c>
      <c r="AO46" s="296">
        <f t="shared" si="7"/>
        <v>0</v>
      </c>
      <c r="AP46" s="298">
        <f t="shared" si="8"/>
      </c>
    </row>
    <row r="47" spans="1:42" ht="18.75" customHeight="1">
      <c r="A47" s="131" t="s">
        <v>41</v>
      </c>
      <c r="B47" s="131"/>
      <c r="C47" s="131"/>
      <c r="D47" s="131"/>
      <c r="E47" s="129"/>
      <c r="F47" s="129"/>
      <c r="G47" s="129"/>
      <c r="H47" s="103"/>
      <c r="J47" s="128" t="s">
        <v>42</v>
      </c>
      <c r="K47" s="128"/>
      <c r="L47" s="132">
        <f>IF(ISBLANK('[1]選手登録'!H10),"",'[1]選手登録'!H10)</f>
      </c>
      <c r="M47" s="132"/>
      <c r="N47" s="132"/>
      <c r="O47" s="132"/>
      <c r="P47" s="132"/>
      <c r="Q47" s="132"/>
      <c r="R47" s="11"/>
      <c r="S47" s="283"/>
      <c r="T47" s="297"/>
      <c r="U47" s="296"/>
      <c r="V47" s="296">
        <f>IF(W47="","",(SUM(W$10:W47)))</f>
      </c>
      <c r="W47" s="296">
        <f t="shared" si="14"/>
      </c>
      <c r="X47" s="296">
        <v>1</v>
      </c>
      <c r="Y47" s="296">
        <f>IF(ISBLANK(E26),"",E26)</f>
      </c>
      <c r="Z47" s="296">
        <f>IF(ISBLANK(E26),"",VLOOKUP(E26,男,18,FALSE))</f>
      </c>
      <c r="AA47" s="296">
        <f>IF(ISBLANK(E26),"",VLOOKUP(E26,男,19,FALSE))</f>
      </c>
      <c r="AB47" s="296">
        <f>IF(ISBLANK(E26),"",VLOOKUP(E26,男,4,FALSE))</f>
      </c>
      <c r="AC47" s="296">
        <f>IF(Y47="","","１年　"&amp;C26)</f>
      </c>
      <c r="AD47" s="296">
        <f>IF(ISBLANK(H26),"",H26)</f>
      </c>
      <c r="AE47" s="296">
        <f>IF(ISBLANK('[1]選手登録'!F$8),"",'[1]選手登録'!F$8)</f>
      </c>
      <c r="AF47" s="296">
        <v>1</v>
      </c>
      <c r="AG47" s="299"/>
      <c r="AH47" s="295"/>
      <c r="AI47" s="295">
        <v>38</v>
      </c>
      <c r="AJ47" s="296">
        <f>'[1]選手登録'!F54</f>
      </c>
      <c r="AK47" s="296">
        <f t="shared" si="0"/>
      </c>
      <c r="AL47" s="296">
        <f t="shared" si="1"/>
      </c>
      <c r="AM47" s="296">
        <f t="shared" si="2"/>
      </c>
      <c r="AN47" s="296">
        <f t="shared" si="3"/>
      </c>
      <c r="AO47" s="296">
        <f t="shared" si="7"/>
        <v>0</v>
      </c>
      <c r="AP47" s="298">
        <f t="shared" si="8"/>
      </c>
    </row>
    <row r="48" spans="1:42" ht="18.75" customHeight="1">
      <c r="A48" s="128" t="s">
        <v>41</v>
      </c>
      <c r="B48" s="128"/>
      <c r="C48" s="128"/>
      <c r="D48" s="128"/>
      <c r="E48" s="230"/>
      <c r="F48" s="230"/>
      <c r="G48" s="230"/>
      <c r="H48" s="104"/>
      <c r="J48" s="128" t="s">
        <v>8</v>
      </c>
      <c r="K48" s="128"/>
      <c r="L48" s="132">
        <f>IF(ISBLANK('[1]選手登録'!K10),"   -     -       ",'[1]選手登録'!K10)</f>
      </c>
      <c r="M48" s="132"/>
      <c r="N48" s="132"/>
      <c r="O48" s="132"/>
      <c r="P48" s="132"/>
      <c r="Q48" s="132"/>
      <c r="R48" s="9"/>
      <c r="S48" s="283"/>
      <c r="T48" s="297" t="s">
        <v>98</v>
      </c>
      <c r="U48" s="296"/>
      <c r="V48" s="296">
        <f>IF(W48="","",(SUM(W$10:W48)))</f>
      </c>
      <c r="W48" s="296">
        <f t="shared" si="14"/>
      </c>
      <c r="X48" s="296">
        <v>1</v>
      </c>
      <c r="Y48" s="296">
        <f>IF(ISBLANK(I26),"",I26)</f>
      </c>
      <c r="Z48" s="296">
        <f>IF(ISBLANK(I26),"",VLOOKUP(I26,男,18,FALSE))</f>
      </c>
      <c r="AA48" s="296">
        <f>IF(ISBLANK(I26),"",VLOOKUP(I26,男,19,FALSE))</f>
      </c>
      <c r="AB48" s="296">
        <f>IF(ISBLANK(I26),"",VLOOKUP(I26,男,4,FALSE))</f>
      </c>
      <c r="AC48" s="296">
        <f>IF(Y48="","","１年　"&amp;C26)</f>
      </c>
      <c r="AD48" s="296">
        <f>IF(ISBLANK(L26),"",L26)</f>
      </c>
      <c r="AE48" s="296">
        <f>IF(ISBLANK('[1]選手登録'!F$8),"",'[1]選手登録'!F$8)</f>
      </c>
      <c r="AF48" s="296">
        <v>1</v>
      </c>
      <c r="AG48" s="299"/>
      <c r="AH48" s="295"/>
      <c r="AI48" s="295">
        <v>39</v>
      </c>
      <c r="AJ48" s="296">
        <f>'[1]選手登録'!F55</f>
      </c>
      <c r="AK48" s="296">
        <f t="shared" si="0"/>
      </c>
      <c r="AL48" s="296">
        <f t="shared" si="1"/>
      </c>
      <c r="AM48" s="296">
        <f t="shared" si="2"/>
      </c>
      <c r="AN48" s="296">
        <f t="shared" si="3"/>
      </c>
      <c r="AO48" s="296">
        <f t="shared" si="7"/>
        <v>0</v>
      </c>
      <c r="AP48" s="298">
        <f t="shared" si="8"/>
      </c>
    </row>
    <row r="49" spans="1:42" ht="18.75" customHeight="1">
      <c r="A49" s="128" t="s">
        <v>41</v>
      </c>
      <c r="B49" s="128"/>
      <c r="C49" s="128"/>
      <c r="D49" s="128"/>
      <c r="E49" s="230"/>
      <c r="F49" s="230"/>
      <c r="G49" s="230"/>
      <c r="H49" s="104"/>
      <c r="J49" s="128" t="s">
        <v>43</v>
      </c>
      <c r="K49" s="128"/>
      <c r="L49" s="130"/>
      <c r="M49" s="130"/>
      <c r="N49" s="61"/>
      <c r="O49" s="61"/>
      <c r="P49" s="61"/>
      <c r="Q49" s="61"/>
      <c r="R49" s="11"/>
      <c r="S49" s="283"/>
      <c r="T49" s="297" t="s">
        <v>99</v>
      </c>
      <c r="U49" s="296"/>
      <c r="V49" s="296"/>
      <c r="W49" s="296"/>
      <c r="X49" s="296">
        <v>1</v>
      </c>
      <c r="Y49" s="296">
        <f>IF(ISBLANK(E27),"",E27)</f>
      </c>
      <c r="Z49" s="296">
        <f>IF(ISBLANK(E27),"",VLOOKUP(E27,男,18,FALSE))</f>
      </c>
      <c r="AA49" s="296">
        <f>IF(ISBLANK(E27),"",VLOOKUP(E27,男,19,FALSE))</f>
      </c>
      <c r="AB49" s="296">
        <f>IF(ISBLANK(E27),"",VLOOKUP(E27,男,4,FALSE))</f>
      </c>
      <c r="AC49" s="296">
        <f>IF(Y49="","","１年　"&amp;C27)</f>
      </c>
      <c r="AD49" s="296">
        <f>IF(ISBLANK(H27),"",H27)</f>
      </c>
      <c r="AE49" s="296">
        <f>IF(ISBLANK('[1]選手登録'!F$8),"",'[1]選手登録'!F$8)</f>
      </c>
      <c r="AF49" s="296">
        <v>1</v>
      </c>
      <c r="AG49" s="299"/>
      <c r="AH49" s="295"/>
      <c r="AI49" s="295">
        <v>40</v>
      </c>
      <c r="AJ49" s="296">
        <f>'[1]選手登録'!F56</f>
      </c>
      <c r="AK49" s="296">
        <f t="shared" si="0"/>
      </c>
      <c r="AL49" s="296">
        <f t="shared" si="1"/>
      </c>
      <c r="AM49" s="296">
        <f t="shared" si="2"/>
      </c>
      <c r="AN49" s="296">
        <f t="shared" si="3"/>
      </c>
      <c r="AO49" s="296">
        <f t="shared" si="7"/>
        <v>0</v>
      </c>
      <c r="AP49" s="298">
        <f t="shared" si="8"/>
      </c>
    </row>
    <row r="50" spans="1:42" ht="18.75" customHeight="1">
      <c r="A50" s="44"/>
      <c r="B50" s="44"/>
      <c r="C50" s="44"/>
      <c r="D50" s="38"/>
      <c r="E50" s="38"/>
      <c r="F50" s="38"/>
      <c r="G50" s="38"/>
      <c r="H50" s="34"/>
      <c r="I50" s="38"/>
      <c r="J50" s="38"/>
      <c r="K50" s="38"/>
      <c r="L50" s="38"/>
      <c r="M50" s="38"/>
      <c r="N50" s="38"/>
      <c r="O50" s="38"/>
      <c r="P50" s="38"/>
      <c r="R50" s="9"/>
      <c r="S50" s="283"/>
      <c r="T50" s="297"/>
      <c r="U50" s="296"/>
      <c r="V50" s="296"/>
      <c r="W50" s="296"/>
      <c r="X50" s="296">
        <v>1</v>
      </c>
      <c r="Y50" s="296">
        <f>IF(ISBLANK(I27),"",I27)</f>
      </c>
      <c r="Z50" s="296">
        <f>IF(ISBLANK(I27),"",VLOOKUP(I27,男,18,FALSE))</f>
      </c>
      <c r="AA50" s="296">
        <f>IF(ISBLANK(I27),"",VLOOKUP(I27,男,19,FALSE))</f>
      </c>
      <c r="AB50" s="296">
        <f>IF(ISBLANK(I27),"",VLOOKUP(I27,男,4,FALSE))</f>
      </c>
      <c r="AC50" s="296">
        <f>IF(Y50="","","１年　"&amp;C27)</f>
      </c>
      <c r="AD50" s="296"/>
      <c r="AE50" s="296">
        <f>IF(ISBLANK('[1]選手登録'!F$8),"",'[1]選手登録'!F$8)</f>
      </c>
      <c r="AF50" s="296">
        <v>1</v>
      </c>
      <c r="AG50" s="299"/>
      <c r="AH50" s="295"/>
      <c r="AI50" s="295">
        <v>41</v>
      </c>
      <c r="AJ50" s="296">
        <f>'[1]選手登録'!F57</f>
      </c>
      <c r="AK50" s="296">
        <f t="shared" si="0"/>
      </c>
      <c r="AL50" s="296">
        <f t="shared" si="1"/>
      </c>
      <c r="AM50" s="296">
        <f t="shared" si="2"/>
      </c>
      <c r="AN50" s="296">
        <f t="shared" si="3"/>
      </c>
      <c r="AO50" s="296">
        <f t="shared" si="7"/>
        <v>0</v>
      </c>
      <c r="AP50" s="298">
        <f t="shared" si="8"/>
      </c>
    </row>
    <row r="51" spans="1:42" ht="18.75" customHeight="1">
      <c r="A51" s="44"/>
      <c r="B51" s="44"/>
      <c r="C51" s="44"/>
      <c r="D51" s="38"/>
      <c r="E51" s="38"/>
      <c r="F51" s="38"/>
      <c r="G51" s="38"/>
      <c r="H51" s="34"/>
      <c r="I51" s="38"/>
      <c r="J51" s="38"/>
      <c r="K51" s="38"/>
      <c r="L51" s="38"/>
      <c r="M51" s="38"/>
      <c r="N51" s="38"/>
      <c r="P51" s="231" t="s">
        <v>44</v>
      </c>
      <c r="Q51" s="231"/>
      <c r="R51" s="11"/>
      <c r="S51" s="283"/>
      <c r="T51" s="297" t="s">
        <v>100</v>
      </c>
      <c r="U51" s="296"/>
      <c r="V51" s="296"/>
      <c r="W51" s="296"/>
      <c r="X51" s="296">
        <v>1</v>
      </c>
      <c r="Y51" s="296">
        <f>IF(ISBLANK(M27),"",M27)</f>
      </c>
      <c r="Z51" s="296">
        <f>IF(ISBLANK(M27),"",VLOOKUP(M27,男,18,FALSE))</f>
      </c>
      <c r="AA51" s="296">
        <f>IF(ISBLANK(M27),"",VLOOKUP(M27,男,19,FALSE))</f>
      </c>
      <c r="AB51" s="296">
        <f>IF(ISBLANK(M27),"",VLOOKUP(M27,男,4,FALSE))</f>
      </c>
      <c r="AC51" s="296">
        <f>IF(Y51="","","１年　"&amp;C27)</f>
      </c>
      <c r="AD51" s="296"/>
      <c r="AE51" s="296">
        <f>IF(ISBLANK('[1]選手登録'!F$8),"",'[1]選手登録'!F$8)</f>
      </c>
      <c r="AF51" s="296">
        <v>1</v>
      </c>
      <c r="AG51" s="299"/>
      <c r="AH51" s="295"/>
      <c r="AI51" s="295">
        <v>42</v>
      </c>
      <c r="AJ51" s="296">
        <f>'[1]選手登録'!F58</f>
      </c>
      <c r="AK51" s="296">
        <f t="shared" si="0"/>
      </c>
      <c r="AL51" s="296">
        <f t="shared" si="1"/>
      </c>
      <c r="AM51" s="296">
        <f t="shared" si="2"/>
      </c>
      <c r="AN51" s="296">
        <f t="shared" si="3"/>
      </c>
      <c r="AO51" s="296">
        <f t="shared" si="7"/>
        <v>0</v>
      </c>
      <c r="AP51" s="298">
        <f t="shared" si="8"/>
      </c>
    </row>
    <row r="52" spans="1:42" ht="18.75" customHeight="1">
      <c r="A52" s="232" t="str">
        <f>"第"&amp;VLOOKUP('[1]選手登録'!T$1,'[1]選手登録'!AM:AX,6)&amp;"回　広島市中学校総合体育大会《陸上競技》の部　女子申込一覧表"</f>
        <v>第71回　広島市中学校総合体育大会《陸上競技》の部　女子申込一覧表</v>
      </c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R52" s="11"/>
      <c r="S52" s="283"/>
      <c r="T52" s="297" t="s">
        <v>101</v>
      </c>
      <c r="U52" s="296"/>
      <c r="V52" s="296"/>
      <c r="W52" s="296"/>
      <c r="X52" s="296">
        <v>1</v>
      </c>
      <c r="Y52" s="296">
        <f>IF(ISBLANK(E28),"",E28)</f>
      </c>
      <c r="Z52" s="296">
        <f>IF(ISBLANK(E28),"",VLOOKUP(E28,男,18,FALSE))</f>
      </c>
      <c r="AA52" s="296">
        <f>IF(ISBLANK(E28),"",VLOOKUP(E28,男,19,FALSE))</f>
      </c>
      <c r="AB52" s="296">
        <f>IF(ISBLANK(E28),"",VLOOKUP(E28,男,4,FALSE))</f>
      </c>
      <c r="AC52" s="296">
        <f>IF(Y52="","","１年　"&amp;C27)</f>
      </c>
      <c r="AD52" s="296"/>
      <c r="AE52" s="296">
        <f>IF(ISBLANK('[1]選手登録'!F$8),"",'[1]選手登録'!F$8)</f>
      </c>
      <c r="AF52" s="296">
        <v>1</v>
      </c>
      <c r="AG52" s="299"/>
      <c r="AH52" s="295"/>
      <c r="AI52" s="295">
        <v>43</v>
      </c>
      <c r="AJ52" s="296">
        <f>'[1]選手登録'!F59</f>
      </c>
      <c r="AK52" s="296">
        <f t="shared" si="0"/>
      </c>
      <c r="AL52" s="296">
        <f t="shared" si="1"/>
      </c>
      <c r="AM52" s="296">
        <f t="shared" si="2"/>
      </c>
      <c r="AN52" s="296">
        <f t="shared" si="3"/>
      </c>
      <c r="AO52" s="296">
        <f t="shared" si="7"/>
        <v>0</v>
      </c>
      <c r="AP52" s="298">
        <f t="shared" si="8"/>
      </c>
    </row>
    <row r="53" spans="1:42" ht="18.75" customHeight="1" thickBo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R53" s="9"/>
      <c r="S53" s="283"/>
      <c r="T53" s="297"/>
      <c r="U53" s="296"/>
      <c r="V53" s="296"/>
      <c r="W53" s="296"/>
      <c r="X53" s="296">
        <v>1</v>
      </c>
      <c r="Y53" s="296">
        <f>IF(ISBLANK(I28),"",I28)</f>
      </c>
      <c r="Z53" s="296">
        <f>IF(ISBLANK(I28),"",VLOOKUP(I28,男,18,FALSE))</f>
      </c>
      <c r="AA53" s="296">
        <f>IF(ISBLANK(I28),"",VLOOKUP(I28,男,19,FALSE))</f>
      </c>
      <c r="AB53" s="296">
        <f>IF(ISBLANK(I28),"",VLOOKUP(I28,男,4,FALSE))</f>
      </c>
      <c r="AC53" s="296">
        <f>IF(Y53="","","１年　"&amp;C27)</f>
      </c>
      <c r="AD53" s="296"/>
      <c r="AE53" s="296">
        <f>IF(ISBLANK('[1]選手登録'!F$8),"",'[1]選手登録'!F$8)</f>
      </c>
      <c r="AF53" s="296">
        <v>1</v>
      </c>
      <c r="AG53" s="299"/>
      <c r="AH53" s="295"/>
      <c r="AI53" s="295">
        <v>44</v>
      </c>
      <c r="AJ53" s="296">
        <f>'[1]選手登録'!F60</f>
      </c>
      <c r="AK53" s="296">
        <f t="shared" si="0"/>
      </c>
      <c r="AL53" s="296">
        <f t="shared" si="1"/>
      </c>
      <c r="AM53" s="296">
        <f t="shared" si="2"/>
      </c>
      <c r="AN53" s="296">
        <f t="shared" si="3"/>
      </c>
      <c r="AO53" s="296">
        <f t="shared" si="7"/>
        <v>0</v>
      </c>
      <c r="AP53" s="298">
        <f t="shared" si="8"/>
      </c>
    </row>
    <row r="54" spans="1:42" ht="18.75" customHeight="1">
      <c r="A54" s="216" t="s">
        <v>12</v>
      </c>
      <c r="B54" s="217"/>
      <c r="C54" s="218"/>
      <c r="D54" s="37" t="s">
        <v>13</v>
      </c>
      <c r="E54" s="219" t="s">
        <v>102</v>
      </c>
      <c r="F54" s="217"/>
      <c r="G54" s="220"/>
      <c r="I54" s="38"/>
      <c r="J54" s="38"/>
      <c r="K54" s="39"/>
      <c r="L54" s="40" t="s">
        <v>64</v>
      </c>
      <c r="M54" s="221" t="s">
        <v>14</v>
      </c>
      <c r="N54" s="222"/>
      <c r="O54" s="40" t="s">
        <v>15</v>
      </c>
      <c r="P54" s="41" t="s">
        <v>16</v>
      </c>
      <c r="R54" s="9"/>
      <c r="S54" s="283"/>
      <c r="T54" s="297"/>
      <c r="U54" s="296"/>
      <c r="V54" s="296"/>
      <c r="W54" s="296"/>
      <c r="X54" s="296">
        <v>1</v>
      </c>
      <c r="Y54" s="296">
        <f>IF(ISBLANK(M28),"",M28)</f>
      </c>
      <c r="Z54" s="296">
        <f>IF(ISBLANK(M28),"",VLOOKUP(M28,男,18,FALSE))</f>
      </c>
      <c r="AA54" s="296">
        <f>IF(ISBLANK(M28),"",VLOOKUP(M28,男,19,FALSE))</f>
      </c>
      <c r="AB54" s="296">
        <f>IF(ISBLANK(M28),"",VLOOKUP(M28,男,4,FALSE))</f>
      </c>
      <c r="AC54" s="296">
        <f>IF(Y54="","","１年　"&amp;C27)</f>
      </c>
      <c r="AD54" s="296"/>
      <c r="AE54" s="296">
        <f>IF(ISBLANK('[1]選手登録'!F$8),"",'[1]選手登録'!F$8)</f>
      </c>
      <c r="AF54" s="296">
        <v>1</v>
      </c>
      <c r="AG54" s="299"/>
      <c r="AH54" s="295"/>
      <c r="AI54" s="295">
        <v>45</v>
      </c>
      <c r="AJ54" s="296">
        <f>'[1]選手登録'!F61</f>
      </c>
      <c r="AK54" s="296">
        <f t="shared" si="0"/>
      </c>
      <c r="AL54" s="296">
        <f t="shared" si="1"/>
      </c>
      <c r="AM54" s="296">
        <f t="shared" si="2"/>
      </c>
      <c r="AN54" s="296">
        <f t="shared" si="3"/>
      </c>
      <c r="AO54" s="296">
        <f t="shared" si="7"/>
        <v>0</v>
      </c>
      <c r="AP54" s="298">
        <f t="shared" si="8"/>
      </c>
    </row>
    <row r="55" spans="1:42" ht="18.75" customHeight="1" thickBot="1">
      <c r="A55" s="223">
        <f>IF(ISBLANK('[1]選手登録'!G$5),"",VLOOKUP('[1]選手登録'!G$5,登録,10,0))</f>
      </c>
      <c r="B55" s="224"/>
      <c r="C55" s="225"/>
      <c r="D55" s="63">
        <f>IF(ISBLANK('[1]選手登録'!G$5),"",VLOOKUP('[1]選手登録'!G$5,登録,11,0))</f>
      </c>
      <c r="E55" s="226">
        <f>IF(ISBLANK('[1]選手登録'!G$5),"",VLOOKUP('[1]選手登録'!G$5,登録,2,0))</f>
      </c>
      <c r="F55" s="227"/>
      <c r="G55" s="65" t="s">
        <v>9</v>
      </c>
      <c r="I55" s="38"/>
      <c r="J55" s="38"/>
      <c r="K55" s="42" t="s">
        <v>17</v>
      </c>
      <c r="L55" s="86">
        <f>IF(L$6="","",L$6)</f>
      </c>
      <c r="M55" s="228">
        <f>IF(M$6="","",M$6)</f>
      </c>
      <c r="N55" s="229"/>
      <c r="O55" s="86">
        <f>IF(O$6="","",O$6)</f>
      </c>
      <c r="P55" s="88">
        <f>IF(P$6="","",P$6)</f>
      </c>
      <c r="R55" s="9"/>
      <c r="S55" s="283"/>
      <c r="T55" s="297"/>
      <c r="U55" s="296"/>
      <c r="V55" s="296">
        <f>IF(W55="","",(SUM(W$10:W55)))</f>
      </c>
      <c r="W55" s="296">
        <f t="shared" si="14"/>
      </c>
      <c r="X55" s="296">
        <v>1</v>
      </c>
      <c r="Y55" s="296">
        <f>IF(ISBLANK(E29),"",E29)</f>
      </c>
      <c r="Z55" s="296">
        <f>IF(ISBLANK(E29),"",VLOOKUP(E29,男,18,FALSE))</f>
      </c>
      <c r="AA55" s="296">
        <f>IF(ISBLANK(E29),"",VLOOKUP(E29,男,19,FALSE))</f>
      </c>
      <c r="AB55" s="296">
        <f>IF(ISBLANK(E29),"",VLOOKUP(E29,男,4,FALSE))</f>
      </c>
      <c r="AC55" s="296">
        <f>IF(Y55="","","１年　"&amp;C29)</f>
      </c>
      <c r="AD55" s="296">
        <f>IF(ISBLANK(H29),"",H29)</f>
      </c>
      <c r="AE55" s="296">
        <f>IF(ISBLANK('[1]選手登録'!F$8),"",'[1]選手登録'!F$8)</f>
      </c>
      <c r="AF55" s="296">
        <v>1</v>
      </c>
      <c r="AG55" s="299"/>
      <c r="AH55" s="295"/>
      <c r="AI55" s="295">
        <v>46</v>
      </c>
      <c r="AJ55" s="296">
        <f>'[1]選手登録'!F62</f>
      </c>
      <c r="AK55" s="296">
        <f t="shared" si="0"/>
      </c>
      <c r="AL55" s="296">
        <f t="shared" si="1"/>
      </c>
      <c r="AM55" s="296">
        <f t="shared" si="2"/>
      </c>
      <c r="AN55" s="296">
        <f t="shared" si="3"/>
      </c>
      <c r="AO55" s="296">
        <f t="shared" si="7"/>
        <v>0</v>
      </c>
      <c r="AP55" s="298">
        <f t="shared" si="8"/>
      </c>
    </row>
    <row r="56" spans="1:42" ht="18.75" customHeight="1" thickBot="1">
      <c r="A56" s="34"/>
      <c r="B56" s="34"/>
      <c r="C56" s="34"/>
      <c r="D56" s="34"/>
      <c r="E56" s="43" t="s">
        <v>18</v>
      </c>
      <c r="F56" s="64">
        <f>IF(ISBLANK('[1]選手登録'!G$5),"",'[1]選手登録'!G$5)</f>
      </c>
      <c r="G56" s="44"/>
      <c r="H56" s="38"/>
      <c r="I56" s="38"/>
      <c r="J56" s="38"/>
      <c r="K56" s="45" t="s">
        <v>19</v>
      </c>
      <c r="L56" s="92">
        <f>IF(L$7="","",L$7)</f>
      </c>
      <c r="M56" s="206">
        <f>IF(M$7="","",M$7)</f>
      </c>
      <c r="N56" s="207"/>
      <c r="O56" s="92">
        <f>IF(O$7="","",O$7)</f>
      </c>
      <c r="P56" s="91">
        <f>IF(P$7="","",P$7)</f>
      </c>
      <c r="R56" s="9"/>
      <c r="S56" s="283"/>
      <c r="T56" s="297"/>
      <c r="U56" s="296"/>
      <c r="V56" s="296">
        <f>IF(W56="","",(SUM(W$10:W56)))</f>
      </c>
      <c r="W56" s="296">
        <f t="shared" si="14"/>
      </c>
      <c r="X56" s="296">
        <v>1</v>
      </c>
      <c r="Y56" s="296">
        <f>IF(ISBLANK(I29),"",I29)</f>
      </c>
      <c r="Z56" s="296">
        <f>IF(ISBLANK(I29),"",VLOOKUP(I29,男,18,FALSE))</f>
      </c>
      <c r="AA56" s="296">
        <f>IF(ISBLANK(I29),"",VLOOKUP(I29,男,19,FALSE))</f>
      </c>
      <c r="AB56" s="296">
        <f>IF(ISBLANK(I29),"",VLOOKUP(I29,男,4,FALSE))</f>
      </c>
      <c r="AC56" s="296">
        <f>IF(Y56="","","１年　"&amp;C29)</f>
      </c>
      <c r="AD56" s="296">
        <f>IF(ISBLANK(L29),"",L29)</f>
      </c>
      <c r="AE56" s="296">
        <f>IF(ISBLANK('[1]選手登録'!F$8),"",'[1]選手登録'!F$8)</f>
      </c>
      <c r="AF56" s="296">
        <v>1</v>
      </c>
      <c r="AG56" s="299"/>
      <c r="AH56" s="295"/>
      <c r="AI56" s="295">
        <v>47</v>
      </c>
      <c r="AJ56" s="296">
        <f>'[1]選手登録'!F63</f>
      </c>
      <c r="AK56" s="296">
        <f t="shared" si="0"/>
      </c>
      <c r="AL56" s="296">
        <f t="shared" si="1"/>
      </c>
      <c r="AM56" s="296">
        <f t="shared" si="2"/>
      </c>
      <c r="AN56" s="296">
        <f t="shared" si="3"/>
      </c>
      <c r="AO56" s="296">
        <f t="shared" si="7"/>
        <v>0</v>
      </c>
      <c r="AP56" s="298">
        <f t="shared" si="8"/>
      </c>
    </row>
    <row r="57" spans="1:42" ht="18.75" customHeight="1" thickBo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R57" s="9"/>
      <c r="S57" s="283"/>
      <c r="T57" s="297"/>
      <c r="U57" s="296"/>
      <c r="V57" s="296">
        <f>IF(W57="","",(SUM(W$10:W57)))</f>
      </c>
      <c r="W57" s="296">
        <f t="shared" si="14"/>
      </c>
      <c r="X57" s="296">
        <v>1</v>
      </c>
      <c r="Y57" s="296">
        <f>IF(ISBLANK(E30),"",E30)</f>
      </c>
      <c r="Z57" s="296">
        <f>IF(ISBLANK(E30),"",VLOOKUP(E30,男,18,FALSE))</f>
      </c>
      <c r="AA57" s="296">
        <f>IF(ISBLANK(E30),"",VLOOKUP(E30,男,19,FALSE))</f>
      </c>
      <c r="AB57" s="296">
        <f>IF(ISBLANK(E30),"",VLOOKUP(E30,男,4,FALSE))</f>
      </c>
      <c r="AC57" s="296">
        <f>IF(Y57="","","１年　"&amp;C30)</f>
      </c>
      <c r="AD57" s="296">
        <f>IF(ISBLANK(H30),"",H30)</f>
      </c>
      <c r="AE57" s="296">
        <f>IF(ISBLANK('[1]選手登録'!F$8),"",'[1]選手登録'!F$8)</f>
      </c>
      <c r="AF57" s="296">
        <v>1</v>
      </c>
      <c r="AG57" s="299"/>
      <c r="AH57" s="295"/>
      <c r="AI57" s="295">
        <v>48</v>
      </c>
      <c r="AJ57" s="296">
        <f>'[1]選手登録'!F64</f>
      </c>
      <c r="AK57" s="296">
        <f t="shared" si="0"/>
      </c>
      <c r="AL57" s="296">
        <f t="shared" si="1"/>
      </c>
      <c r="AM57" s="296">
        <f t="shared" si="2"/>
      </c>
      <c r="AN57" s="296">
        <f t="shared" si="3"/>
      </c>
      <c r="AO57" s="296">
        <f t="shared" si="7"/>
        <v>0</v>
      </c>
      <c r="AP57" s="298">
        <f t="shared" si="8"/>
      </c>
    </row>
    <row r="58" spans="1:42" ht="18.75" customHeight="1">
      <c r="A58" s="46"/>
      <c r="B58" s="47"/>
      <c r="C58" s="47"/>
      <c r="D58" s="48"/>
      <c r="E58" s="208" t="s">
        <v>20</v>
      </c>
      <c r="F58" s="208"/>
      <c r="G58" s="208"/>
      <c r="H58" s="208"/>
      <c r="I58" s="208"/>
      <c r="J58" s="208"/>
      <c r="K58" s="208"/>
      <c r="L58" s="208"/>
      <c r="M58" s="209" t="s">
        <v>21</v>
      </c>
      <c r="N58" s="209"/>
      <c r="O58" s="209"/>
      <c r="P58" s="209"/>
      <c r="R58" s="9"/>
      <c r="S58" s="283"/>
      <c r="T58" s="297"/>
      <c r="U58" s="296"/>
      <c r="V58" s="296">
        <f>IF(W58="","",(SUM(W$10:W58)))</f>
      </c>
      <c r="W58" s="296">
        <f t="shared" si="14"/>
      </c>
      <c r="X58" s="296">
        <v>1</v>
      </c>
      <c r="Y58" s="296">
        <f>IF(ISBLANK(I30),"",I30)</f>
      </c>
      <c r="Z58" s="296">
        <f>IF(ISBLANK(I30),"",VLOOKUP(I30,男,18,FALSE))</f>
      </c>
      <c r="AA58" s="296">
        <f>IF(ISBLANK(I30),"",VLOOKUP(I30,男,19,FALSE))</f>
      </c>
      <c r="AB58" s="296">
        <f>IF(ISBLANK(I30),"",VLOOKUP(I30,男,4,FALSE))</f>
      </c>
      <c r="AC58" s="296">
        <f>IF(Y58="","","１年　"&amp;C30)</f>
      </c>
      <c r="AD58" s="296">
        <f>IF(ISBLANK(L30),"",L30)</f>
      </c>
      <c r="AE58" s="296">
        <f>IF(ISBLANK('[1]選手登録'!F$8),"",'[1]選手登録'!F$8)</f>
      </c>
      <c r="AF58" s="296">
        <v>1</v>
      </c>
      <c r="AG58" s="299"/>
      <c r="AH58" s="295"/>
      <c r="AI58" s="295">
        <v>49</v>
      </c>
      <c r="AJ58" s="296">
        <f>'[1]選手登録'!F65</f>
      </c>
      <c r="AK58" s="296">
        <f t="shared" si="0"/>
      </c>
      <c r="AL58" s="296">
        <f t="shared" si="1"/>
      </c>
      <c r="AM58" s="296">
        <f t="shared" si="2"/>
      </c>
      <c r="AN58" s="296">
        <f t="shared" si="3"/>
      </c>
      <c r="AO58" s="296">
        <f t="shared" si="7"/>
        <v>0</v>
      </c>
      <c r="AP58" s="298">
        <f t="shared" si="8"/>
      </c>
    </row>
    <row r="59" spans="1:42" ht="18.75" customHeight="1">
      <c r="A59" s="210" t="s">
        <v>103</v>
      </c>
      <c r="B59" s="211"/>
      <c r="C59" s="211"/>
      <c r="D59" s="211"/>
      <c r="E59" s="93" t="s">
        <v>18</v>
      </c>
      <c r="F59" s="212" t="s">
        <v>48</v>
      </c>
      <c r="G59" s="212"/>
      <c r="H59" s="58" t="s">
        <v>10</v>
      </c>
      <c r="I59" s="93" t="s">
        <v>18</v>
      </c>
      <c r="J59" s="212" t="s">
        <v>48</v>
      </c>
      <c r="K59" s="212"/>
      <c r="L59" s="59" t="s">
        <v>10</v>
      </c>
      <c r="M59" s="94" t="s">
        <v>18</v>
      </c>
      <c r="N59" s="213" t="s">
        <v>48</v>
      </c>
      <c r="O59" s="214"/>
      <c r="P59" s="215"/>
      <c r="Q59" s="95"/>
      <c r="R59" s="9"/>
      <c r="S59" s="283"/>
      <c r="T59" s="297"/>
      <c r="U59" s="296"/>
      <c r="V59" s="296">
        <f>IF(W59="","",(SUM(W$10:W59)))</f>
      </c>
      <c r="W59" s="296">
        <f t="shared" si="14"/>
      </c>
      <c r="X59" s="296">
        <v>1</v>
      </c>
      <c r="Y59" s="296">
        <f>IF(ISBLANK(E31),"",E31)</f>
      </c>
      <c r="Z59" s="296">
        <f>IF(ISBLANK(E31),"",VLOOKUP(E31,男,18,FALSE))</f>
      </c>
      <c r="AA59" s="296">
        <f>IF(ISBLANK(E31),"",VLOOKUP(E31,男,19,FALSE))</f>
      </c>
      <c r="AB59" s="296">
        <f>IF(ISBLANK(E31),"",VLOOKUP(E31,男,4,FALSE))</f>
      </c>
      <c r="AC59" s="296">
        <f>IF(Y59="","","１年　"&amp;C31)</f>
      </c>
      <c r="AD59" s="296">
        <f>IF(ISBLANK(H31),"",H31)</f>
      </c>
      <c r="AE59" s="296">
        <f>IF(ISBLANK('[1]選手登録'!F$8),"",'[1]選手登録'!F$8)</f>
      </c>
      <c r="AF59" s="296">
        <v>1</v>
      </c>
      <c r="AG59" s="299"/>
      <c r="AH59" s="295"/>
      <c r="AI59" s="295">
        <v>50</v>
      </c>
      <c r="AJ59" s="296">
        <f>'[1]選手登録'!F66</f>
      </c>
      <c r="AK59" s="296">
        <f t="shared" si="0"/>
      </c>
      <c r="AL59" s="296">
        <f t="shared" si="1"/>
      </c>
      <c r="AM59" s="296">
        <f t="shared" si="2"/>
      </c>
      <c r="AN59" s="296">
        <f t="shared" si="3"/>
      </c>
      <c r="AO59" s="296">
        <f t="shared" si="7"/>
        <v>0</v>
      </c>
      <c r="AP59" s="298">
        <f t="shared" si="8"/>
      </c>
    </row>
    <row r="60" spans="1:42" ht="18.75" customHeight="1" thickBot="1">
      <c r="A60" s="301" t="s">
        <v>45</v>
      </c>
      <c r="B60" s="301"/>
      <c r="C60" s="149" t="s">
        <v>54</v>
      </c>
      <c r="D60" s="150"/>
      <c r="E60" s="70"/>
      <c r="F60" s="151">
        <f aca="true" t="shared" si="15" ref="F60:F86">IF(ISBLANK(E60),"",VLOOKUP(E60,女,18,FALSE)&amp;" ・ "&amp;VLOOKUP(E60,女,4,FALSE))</f>
      </c>
      <c r="G60" s="151"/>
      <c r="H60" s="110"/>
      <c r="I60" s="70"/>
      <c r="J60" s="151">
        <f aca="true" t="shared" si="16" ref="J60:J86">IF(ISBLANK(I60),"",VLOOKUP(I60,女,18,FALSE)&amp;" ・ "&amp;VLOOKUP(I60,女,4,FALSE))</f>
      </c>
      <c r="K60" s="151"/>
      <c r="L60" s="114"/>
      <c r="M60" s="75"/>
      <c r="N60" s="152">
        <f aca="true" t="shared" si="17" ref="N60:N86">IF(ISBLANK(M60),"",VLOOKUP(M60,女,18,FALSE)&amp;" ・ "&amp;VLOOKUP(M60,女,4,FALSE))</f>
      </c>
      <c r="O60" s="153"/>
      <c r="P60" s="200"/>
      <c r="Q60" s="95"/>
      <c r="R60" s="9"/>
      <c r="S60" s="283"/>
      <c r="T60" s="297"/>
      <c r="U60" s="296"/>
      <c r="V60" s="296">
        <f>IF(W60="","",(SUM(W$10:W60)))</f>
      </c>
      <c r="W60" s="296">
        <f t="shared" si="14"/>
      </c>
      <c r="X60" s="296">
        <v>1</v>
      </c>
      <c r="Y60" s="296">
        <f>IF(ISBLANK(I31),"",I31)</f>
      </c>
      <c r="Z60" s="296">
        <f>IF(ISBLANK(I31),"",VLOOKUP(I31,男,18,FALSE))</f>
      </c>
      <c r="AA60" s="296">
        <f>IF(ISBLANK(I31),"",VLOOKUP(I31,男,19,FALSE))</f>
      </c>
      <c r="AB60" s="296">
        <f>IF(ISBLANK(I31),"",VLOOKUP(I31,男,4,FALSE))</f>
      </c>
      <c r="AC60" s="296">
        <f>IF(Y60="","","１年　"&amp;C31)</f>
      </c>
      <c r="AD60" s="296">
        <f>IF(ISBLANK(L31),"",L31)</f>
      </c>
      <c r="AE60" s="296">
        <f>IF(ISBLANK('[1]選手登録'!F$8),"",'[1]選手登録'!F$8)</f>
      </c>
      <c r="AF60" s="296">
        <v>1</v>
      </c>
      <c r="AG60" s="299"/>
      <c r="AH60" s="295"/>
      <c r="AI60" s="295">
        <v>51</v>
      </c>
      <c r="AJ60" s="296">
        <f>'[1]選手登録'!F67</f>
      </c>
      <c r="AK60" s="296">
        <f t="shared" si="0"/>
      </c>
      <c r="AL60" s="296">
        <f t="shared" si="1"/>
      </c>
      <c r="AM60" s="296">
        <f t="shared" si="2"/>
      </c>
      <c r="AN60" s="296">
        <f t="shared" si="3"/>
      </c>
      <c r="AO60" s="296">
        <f t="shared" si="7"/>
        <v>0</v>
      </c>
      <c r="AP60" s="298">
        <f t="shared" si="8"/>
      </c>
    </row>
    <row r="61" spans="1:42" ht="18.75" customHeight="1" thickBot="1">
      <c r="A61" s="301"/>
      <c r="B61" s="301"/>
      <c r="C61" s="149" t="s">
        <v>55</v>
      </c>
      <c r="D61" s="150"/>
      <c r="E61" s="70"/>
      <c r="F61" s="151">
        <f t="shared" si="15"/>
      </c>
      <c r="G61" s="151"/>
      <c r="H61" s="110"/>
      <c r="I61" s="70"/>
      <c r="J61" s="151">
        <f t="shared" si="16"/>
      </c>
      <c r="K61" s="151"/>
      <c r="L61" s="114"/>
      <c r="M61" s="75"/>
      <c r="N61" s="152">
        <f t="shared" si="17"/>
      </c>
      <c r="O61" s="153"/>
      <c r="P61" s="200"/>
      <c r="Q61" s="95"/>
      <c r="R61" s="9"/>
      <c r="S61" s="283"/>
      <c r="T61" s="297"/>
      <c r="U61" s="296"/>
      <c r="V61" s="296">
        <f>IF(W61="","",(SUM(W$10:W61)))</f>
      </c>
      <c r="W61" s="296">
        <f t="shared" si="14"/>
      </c>
      <c r="X61" s="296">
        <v>1</v>
      </c>
      <c r="Y61" s="296">
        <f>IF(ISBLANK(E32),"",E32)</f>
      </c>
      <c r="Z61" s="296">
        <f>IF(ISBLANK(E32),"",VLOOKUP(E32,男,18,FALSE))</f>
      </c>
      <c r="AA61" s="296">
        <f>IF(ISBLANK(E32),"",VLOOKUP(E32,男,19,FALSE))</f>
      </c>
      <c r="AB61" s="296">
        <f>IF(ISBLANK(E32),"",VLOOKUP(E32,男,4,FALSE))</f>
      </c>
      <c r="AC61" s="296">
        <f>IF(Y61="","","オープン　"&amp;C32)</f>
      </c>
      <c r="AD61" s="296">
        <f>IF(ISBLANK(H32),"",H32)</f>
      </c>
      <c r="AE61" s="296">
        <f>IF(ISBLANK('[1]選手登録'!F$8),"",'[1]選手登録'!F$8)</f>
      </c>
      <c r="AF61" s="296">
        <v>1</v>
      </c>
      <c r="AG61" s="299"/>
      <c r="AH61" s="295"/>
      <c r="AI61" s="295">
        <v>52</v>
      </c>
      <c r="AJ61" s="296">
        <f>'[1]選手登録'!F68</f>
      </c>
      <c r="AK61" s="296">
        <f t="shared" si="0"/>
      </c>
      <c r="AL61" s="296">
        <f t="shared" si="1"/>
      </c>
      <c r="AM61" s="296">
        <f t="shared" si="2"/>
      </c>
      <c r="AN61" s="296">
        <f t="shared" si="3"/>
      </c>
      <c r="AO61" s="296">
        <f t="shared" si="7"/>
        <v>0</v>
      </c>
      <c r="AP61" s="298">
        <f t="shared" si="8"/>
      </c>
    </row>
    <row r="62" spans="1:42" ht="18.75" customHeight="1" thickBot="1">
      <c r="A62" s="301"/>
      <c r="B62" s="301"/>
      <c r="C62" s="149" t="s">
        <v>104</v>
      </c>
      <c r="D62" s="150"/>
      <c r="E62" s="70"/>
      <c r="F62" s="151">
        <f t="shared" si="15"/>
      </c>
      <c r="G62" s="151"/>
      <c r="H62" s="110"/>
      <c r="I62" s="70"/>
      <c r="J62" s="151">
        <f t="shared" si="16"/>
      </c>
      <c r="K62" s="151"/>
      <c r="L62" s="114"/>
      <c r="M62" s="75"/>
      <c r="N62" s="152">
        <f t="shared" si="17"/>
      </c>
      <c r="O62" s="153"/>
      <c r="P62" s="200"/>
      <c r="Q62" s="95"/>
      <c r="R62" s="9"/>
      <c r="S62" s="283"/>
      <c r="T62" s="297"/>
      <c r="U62" s="296"/>
      <c r="V62" s="296">
        <f>IF(W62="","",(SUM(W$10:W62)))</f>
      </c>
      <c r="W62" s="296">
        <f t="shared" si="14"/>
      </c>
      <c r="X62" s="296">
        <v>1</v>
      </c>
      <c r="Y62" s="296">
        <f>IF(ISBLANK(I32),"",I32)</f>
      </c>
      <c r="Z62" s="296">
        <f>IF(ISBLANK(I32),"",VLOOKUP(I32,男,18,FALSE))</f>
      </c>
      <c r="AA62" s="296">
        <f>IF(ISBLANK(I32),"",VLOOKUP(I32,男,19,FALSE))</f>
      </c>
      <c r="AB62" s="296">
        <f>IF(ISBLANK(I32),"",VLOOKUP(I32,男,4,FALSE))</f>
      </c>
      <c r="AC62" s="296">
        <f>IF(Y62="","","オープン　"&amp;C32)</f>
      </c>
      <c r="AD62" s="296">
        <f>IF(ISBLANK(L32),"",L32)</f>
      </c>
      <c r="AE62" s="296">
        <f>IF(ISBLANK('[1]選手登録'!F$8),"",'[1]選手登録'!F$8)</f>
      </c>
      <c r="AF62" s="296">
        <v>1</v>
      </c>
      <c r="AG62" s="299"/>
      <c r="AH62" s="295"/>
      <c r="AI62" s="295">
        <v>53</v>
      </c>
      <c r="AJ62" s="296">
        <f>'[1]選手登録'!F69</f>
      </c>
      <c r="AK62" s="296">
        <f t="shared" si="0"/>
      </c>
      <c r="AL62" s="296">
        <f t="shared" si="1"/>
      </c>
      <c r="AM62" s="296">
        <f t="shared" si="2"/>
      </c>
      <c r="AN62" s="296">
        <f t="shared" si="3"/>
      </c>
      <c r="AO62" s="296">
        <f t="shared" si="7"/>
        <v>0</v>
      </c>
      <c r="AP62" s="298">
        <f t="shared" si="8"/>
      </c>
    </row>
    <row r="63" spans="1:42" ht="18.75" customHeight="1" thickBot="1">
      <c r="A63" s="301"/>
      <c r="B63" s="301"/>
      <c r="C63" s="178" t="s">
        <v>105</v>
      </c>
      <c r="D63" s="150"/>
      <c r="E63" s="70"/>
      <c r="F63" s="151">
        <f t="shared" si="15"/>
      </c>
      <c r="G63" s="151"/>
      <c r="H63" s="110"/>
      <c r="I63" s="70"/>
      <c r="J63" s="151">
        <f t="shared" si="16"/>
      </c>
      <c r="K63" s="151"/>
      <c r="L63" s="114"/>
      <c r="M63" s="75"/>
      <c r="N63" s="152">
        <f t="shared" si="17"/>
      </c>
      <c r="O63" s="153"/>
      <c r="P63" s="200"/>
      <c r="Q63" s="95"/>
      <c r="R63" s="9"/>
      <c r="S63" s="283"/>
      <c r="T63" s="297"/>
      <c r="U63" s="296"/>
      <c r="V63" s="296">
        <f>IF(W63="","",(SUM(W$10:W63)))</f>
      </c>
      <c r="W63" s="296">
        <f t="shared" si="14"/>
      </c>
      <c r="X63" s="296">
        <v>1</v>
      </c>
      <c r="Y63" s="296">
        <f>IF(ISBLANK(M32),"",M32)</f>
      </c>
      <c r="Z63" s="296">
        <f>IF(ISBLANK(M32),"",VLOOKUP(M32,男,18,FALSE))</f>
      </c>
      <c r="AA63" s="296">
        <f>IF(ISBLANK(M32),"",VLOOKUP(M32,男,19,FALSE))</f>
      </c>
      <c r="AB63" s="296">
        <f>IF(ISBLANK(M32),"",VLOOKUP(M32,男,4,FALSE))</f>
      </c>
      <c r="AC63" s="296">
        <f>IF(Y63="","","オープン　"&amp;C32)</f>
      </c>
      <c r="AD63" s="296">
        <f>IF(ISBLANK(Q32),"",Q32)</f>
      </c>
      <c r="AE63" s="296">
        <f>IF(ISBLANK('[1]選手登録'!F$8),"",'[1]選手登録'!F$8)</f>
      </c>
      <c r="AF63" s="296">
        <v>1</v>
      </c>
      <c r="AG63" s="299"/>
      <c r="AH63" s="295"/>
      <c r="AI63" s="295">
        <v>54</v>
      </c>
      <c r="AJ63" s="296">
        <f>'[1]選手登録'!F70</f>
      </c>
      <c r="AK63" s="296">
        <f t="shared" si="0"/>
      </c>
      <c r="AL63" s="296">
        <f t="shared" si="1"/>
      </c>
      <c r="AM63" s="296">
        <f t="shared" si="2"/>
      </c>
      <c r="AN63" s="296">
        <f t="shared" si="3"/>
      </c>
      <c r="AO63" s="296">
        <f t="shared" si="7"/>
        <v>0</v>
      </c>
      <c r="AP63" s="298">
        <f t="shared" si="8"/>
      </c>
    </row>
    <row r="64" spans="1:42" ht="18.75" customHeight="1" thickBot="1">
      <c r="A64" s="301"/>
      <c r="B64" s="301"/>
      <c r="C64" s="178" t="s">
        <v>62</v>
      </c>
      <c r="D64" s="150"/>
      <c r="E64" s="70"/>
      <c r="F64" s="151">
        <f t="shared" si="15"/>
      </c>
      <c r="G64" s="151"/>
      <c r="H64" s="111"/>
      <c r="I64" s="70"/>
      <c r="J64" s="151">
        <f t="shared" si="16"/>
      </c>
      <c r="K64" s="151"/>
      <c r="L64" s="114"/>
      <c r="M64" s="75"/>
      <c r="N64" s="152">
        <f t="shared" si="17"/>
      </c>
      <c r="O64" s="153"/>
      <c r="P64" s="200"/>
      <c r="Q64" s="95"/>
      <c r="R64" s="9"/>
      <c r="S64" s="283"/>
      <c r="T64" s="297"/>
      <c r="U64" s="296"/>
      <c r="V64" s="296">
        <f>IF(W64="","",(SUM(W$10:W64)))</f>
      </c>
      <c r="W64" s="296">
        <f t="shared" si="14"/>
      </c>
      <c r="X64" s="296">
        <v>1</v>
      </c>
      <c r="Y64" s="296">
        <f>IF(ISBLANK(E33),"",E33)</f>
      </c>
      <c r="Z64" s="296">
        <f>IF(ISBLANK(E33),"",VLOOKUP(E33,男,18,FALSE))</f>
      </c>
      <c r="AA64" s="296">
        <f>IF(ISBLANK(E33),"",VLOOKUP(E33,男,19,FALSE))</f>
      </c>
      <c r="AB64" s="296">
        <f>IF(ISBLANK(E33),"",VLOOKUP(E33,男,4,FALSE))</f>
      </c>
      <c r="AC64" s="296">
        <f>IF(Y64="","","オープン　"&amp;C33)</f>
      </c>
      <c r="AD64" s="296">
        <f>IF(ISBLANK(H33),"",H33)</f>
      </c>
      <c r="AE64" s="296">
        <f>IF(ISBLANK('[1]選手登録'!F$8),"",'[1]選手登録'!F$8)</f>
      </c>
      <c r="AF64" s="296">
        <v>1</v>
      </c>
      <c r="AG64" s="299"/>
      <c r="AH64" s="295"/>
      <c r="AI64" s="295">
        <v>55</v>
      </c>
      <c r="AJ64" s="296">
        <f>'[1]選手登録'!F71</f>
      </c>
      <c r="AK64" s="296">
        <f t="shared" si="0"/>
      </c>
      <c r="AL64" s="296">
        <f t="shared" si="1"/>
      </c>
      <c r="AM64" s="296">
        <f t="shared" si="2"/>
      </c>
      <c r="AN64" s="296">
        <f t="shared" si="3"/>
      </c>
      <c r="AO64" s="296">
        <f t="shared" si="7"/>
        <v>0</v>
      </c>
      <c r="AP64" s="298">
        <f t="shared" si="8"/>
      </c>
    </row>
    <row r="65" spans="1:42" ht="18.75" customHeight="1" thickBot="1" thickTop="1">
      <c r="A65" s="301"/>
      <c r="B65" s="301"/>
      <c r="C65" s="201" t="s">
        <v>60</v>
      </c>
      <c r="D65" s="202"/>
      <c r="E65" s="71"/>
      <c r="F65" s="185">
        <f t="shared" si="15"/>
      </c>
      <c r="G65" s="203"/>
      <c r="H65" s="112"/>
      <c r="I65" s="78"/>
      <c r="J65" s="185">
        <f t="shared" si="16"/>
      </c>
      <c r="K65" s="185"/>
      <c r="L65" s="99"/>
      <c r="M65" s="71"/>
      <c r="N65" s="203">
        <f t="shared" si="17"/>
      </c>
      <c r="O65" s="204"/>
      <c r="P65" s="205"/>
      <c r="Q65" s="95"/>
      <c r="R65" s="9"/>
      <c r="S65" s="283"/>
      <c r="T65" s="297"/>
      <c r="U65" s="296"/>
      <c r="V65" s="296">
        <f>IF(W65="","",(SUM(W$10:W65)))</f>
      </c>
      <c r="W65" s="296">
        <f t="shared" si="14"/>
      </c>
      <c r="X65" s="296">
        <v>1</v>
      </c>
      <c r="Y65" s="296">
        <f>IF(ISBLANK(I33),"",I33)</f>
      </c>
      <c r="Z65" s="296">
        <f>IF(ISBLANK(I33),"",VLOOKUP(I33,男,18,FALSE))</f>
      </c>
      <c r="AA65" s="296">
        <f>IF(ISBLANK(I33),"",VLOOKUP(I33,男,19,FALSE))</f>
      </c>
      <c r="AB65" s="296">
        <f>IF(ISBLANK(I33),"",VLOOKUP(I33,男,4,FALSE))</f>
      </c>
      <c r="AC65" s="296">
        <f>IF(Y65="","","オープン　"&amp;C33)</f>
      </c>
      <c r="AD65" s="296">
        <f>IF(ISBLANK(L33),"",L33)</f>
      </c>
      <c r="AE65" s="296">
        <f>IF(ISBLANK('[1]選手登録'!F$8),"",'[1]選手登録'!F$8)</f>
      </c>
      <c r="AF65" s="296">
        <v>1</v>
      </c>
      <c r="AG65" s="299"/>
      <c r="AH65" s="295"/>
      <c r="AI65" s="295">
        <v>56</v>
      </c>
      <c r="AJ65" s="296">
        <f>'[1]選手登録'!F72</f>
      </c>
      <c r="AK65" s="296">
        <f t="shared" si="0"/>
      </c>
      <c r="AL65" s="296">
        <f t="shared" si="1"/>
      </c>
      <c r="AM65" s="296">
        <f t="shared" si="2"/>
      </c>
      <c r="AN65" s="296">
        <f t="shared" si="3"/>
      </c>
      <c r="AO65" s="296">
        <f t="shared" si="7"/>
        <v>0</v>
      </c>
      <c r="AP65" s="298">
        <f t="shared" si="8"/>
      </c>
    </row>
    <row r="66" spans="1:42" ht="18.75" customHeight="1" thickBot="1">
      <c r="A66" s="301"/>
      <c r="B66" s="301"/>
      <c r="C66" s="192"/>
      <c r="D66" s="193"/>
      <c r="E66" s="72"/>
      <c r="F66" s="159">
        <f t="shared" si="15"/>
      </c>
      <c r="G66" s="159"/>
      <c r="H66" s="97"/>
      <c r="I66" s="72"/>
      <c r="J66" s="159">
        <f t="shared" si="16"/>
      </c>
      <c r="K66" s="159"/>
      <c r="L66" s="97"/>
      <c r="M66" s="72"/>
      <c r="N66" s="197">
        <f t="shared" si="17"/>
      </c>
      <c r="O66" s="198"/>
      <c r="P66" s="199"/>
      <c r="Q66" s="95"/>
      <c r="R66" s="9"/>
      <c r="S66" s="283"/>
      <c r="T66" s="297"/>
      <c r="U66" s="296"/>
      <c r="V66" s="296">
        <f>IF(W66="","",(SUM(W$10:W66)))</f>
      </c>
      <c r="W66" s="296">
        <f t="shared" si="14"/>
      </c>
      <c r="X66" s="296">
        <v>1</v>
      </c>
      <c r="Y66" s="296">
        <f>IF(ISBLANK(M33),"",M33)</f>
      </c>
      <c r="Z66" s="296">
        <f>IF(ISBLANK(M33),"",VLOOKUP(M33,男,18,FALSE))</f>
      </c>
      <c r="AA66" s="296">
        <f>IF(ISBLANK(M33),"",VLOOKUP(M33,男,19,FALSE))</f>
      </c>
      <c r="AB66" s="296">
        <f>IF(ISBLANK(M33),"",VLOOKUP(M33,男,4,FALSE))</f>
      </c>
      <c r="AC66" s="296">
        <f>IF(Y66="","","オープン　"&amp;C33)</f>
      </c>
      <c r="AD66" s="296">
        <f>IF(ISBLANK(Q33),"",Q33)</f>
      </c>
      <c r="AE66" s="296">
        <f>IF(ISBLANK('[1]選手登録'!F$8),"",'[1]選手登録'!F$8)</f>
      </c>
      <c r="AF66" s="296">
        <v>1</v>
      </c>
      <c r="AG66" s="299"/>
      <c r="AH66" s="295"/>
      <c r="AI66" s="295">
        <v>57</v>
      </c>
      <c r="AJ66" s="296">
        <f>'[1]選手登録'!F76</f>
      </c>
      <c r="AK66" s="296">
        <f t="shared" si="0"/>
      </c>
      <c r="AL66" s="296">
        <f t="shared" si="1"/>
      </c>
      <c r="AM66" s="296">
        <f t="shared" si="2"/>
      </c>
      <c r="AN66" s="296">
        <f t="shared" si="3"/>
      </c>
      <c r="AO66" s="296">
        <f t="shared" si="7"/>
        <v>0</v>
      </c>
      <c r="AP66" s="298">
        <f t="shared" si="8"/>
      </c>
    </row>
    <row r="67" spans="1:42" ht="18.75" customHeight="1" thickBot="1">
      <c r="A67" s="301"/>
      <c r="B67" s="301"/>
      <c r="C67" s="149" t="s">
        <v>23</v>
      </c>
      <c r="D67" s="150"/>
      <c r="E67" s="70"/>
      <c r="F67" s="151">
        <f t="shared" si="15"/>
      </c>
      <c r="G67" s="151"/>
      <c r="H67" s="110"/>
      <c r="I67" s="70"/>
      <c r="J67" s="151">
        <f t="shared" si="16"/>
      </c>
      <c r="K67" s="151"/>
      <c r="L67" s="114"/>
      <c r="M67" s="75"/>
      <c r="N67" s="152">
        <f t="shared" si="17"/>
      </c>
      <c r="O67" s="153"/>
      <c r="P67" s="200"/>
      <c r="Q67" s="95"/>
      <c r="R67" s="9"/>
      <c r="S67" s="283"/>
      <c r="T67" s="297"/>
      <c r="U67" s="296"/>
      <c r="V67" s="296">
        <f>IF(W67="","",(SUM(W$10:W67)))</f>
      </c>
      <c r="W67" s="296">
        <f t="shared" si="14"/>
      </c>
      <c r="X67" s="296">
        <v>1</v>
      </c>
      <c r="Y67" s="296">
        <f>IF(ISBLANK(E34),"",E34)</f>
      </c>
      <c r="Z67" s="296">
        <f>IF(ISBLANK(E34),"",VLOOKUP(E34,男,18,FALSE))</f>
      </c>
      <c r="AA67" s="296">
        <f>IF(ISBLANK(E34),"",VLOOKUP(E34,男,19,FALSE))</f>
      </c>
      <c r="AB67" s="296">
        <f>IF(ISBLANK(E34),"",VLOOKUP(E34,男,4,FALSE))</f>
      </c>
      <c r="AC67" s="296">
        <f>IF(Y67="","","オープン　"&amp;C34)</f>
      </c>
      <c r="AD67" s="296">
        <f>IF(ISBLANK(H34),"",H34)</f>
      </c>
      <c r="AE67" s="296">
        <f>IF(ISBLANK('[1]選手登録'!F$8),"",'[1]選手登録'!F$8)</f>
      </c>
      <c r="AF67" s="296">
        <v>1</v>
      </c>
      <c r="AG67" s="299"/>
      <c r="AH67" s="295"/>
      <c r="AI67" s="295">
        <v>58</v>
      </c>
      <c r="AJ67" s="296">
        <f>'[1]選手登録'!F77</f>
      </c>
      <c r="AK67" s="296">
        <f t="shared" si="0"/>
      </c>
      <c r="AL67" s="296">
        <f t="shared" si="1"/>
      </c>
      <c r="AM67" s="296">
        <f t="shared" si="2"/>
      </c>
      <c r="AN67" s="296">
        <f t="shared" si="3"/>
      </c>
      <c r="AO67" s="296">
        <f t="shared" si="7"/>
        <v>0</v>
      </c>
      <c r="AP67" s="298">
        <f t="shared" si="8"/>
      </c>
    </row>
    <row r="68" spans="1:42" ht="18.75" customHeight="1" thickBot="1">
      <c r="A68" s="301"/>
      <c r="B68" s="301"/>
      <c r="C68" s="149" t="s">
        <v>25</v>
      </c>
      <c r="D68" s="150"/>
      <c r="E68" s="70"/>
      <c r="F68" s="151">
        <f t="shared" si="15"/>
      </c>
      <c r="G68" s="151"/>
      <c r="H68" s="110"/>
      <c r="I68" s="70"/>
      <c r="J68" s="151">
        <f t="shared" si="16"/>
      </c>
      <c r="K68" s="151"/>
      <c r="L68" s="114"/>
      <c r="M68" s="75"/>
      <c r="N68" s="152">
        <f t="shared" si="17"/>
      </c>
      <c r="O68" s="153"/>
      <c r="P68" s="200"/>
      <c r="Q68" s="95"/>
      <c r="R68" s="9"/>
      <c r="S68" s="283"/>
      <c r="T68" s="297"/>
      <c r="U68" s="296"/>
      <c r="V68" s="296">
        <f>IF(W68="","",(SUM(W$10:W68)))</f>
      </c>
      <c r="W68" s="296">
        <f t="shared" si="14"/>
      </c>
      <c r="X68" s="296">
        <v>1</v>
      </c>
      <c r="Y68" s="296">
        <f>IF(ISBLANK(I34),"",I34)</f>
      </c>
      <c r="Z68" s="296">
        <f>IF(ISBLANK(I34),"",VLOOKUP(I34,男,18,FALSE))</f>
      </c>
      <c r="AA68" s="296">
        <f>IF(ISBLANK(I34),"",VLOOKUP(I34,男,19,FALSE))</f>
      </c>
      <c r="AB68" s="296">
        <f>IF(ISBLANK(I34),"",VLOOKUP(I34,男,4,FALSE))</f>
      </c>
      <c r="AC68" s="296">
        <f>IF(Y68="","","オープン　"&amp;C34)</f>
      </c>
      <c r="AD68" s="296">
        <f>IF(ISBLANK(L34),"",L34)</f>
      </c>
      <c r="AE68" s="296">
        <f>IF(ISBLANK('[1]選手登録'!F$8),"",'[1]選手登録'!F$8)</f>
      </c>
      <c r="AF68" s="296">
        <v>1</v>
      </c>
      <c r="AG68" s="299"/>
      <c r="AH68" s="295"/>
      <c r="AI68" s="295">
        <v>59</v>
      </c>
      <c r="AJ68" s="296">
        <f>'[1]選手登録'!F78</f>
      </c>
      <c r="AK68" s="296">
        <f t="shared" si="0"/>
      </c>
      <c r="AL68" s="296">
        <f t="shared" si="1"/>
      </c>
      <c r="AM68" s="296">
        <f t="shared" si="2"/>
      </c>
      <c r="AN68" s="296">
        <f t="shared" si="3"/>
      </c>
      <c r="AO68" s="296">
        <f t="shared" si="7"/>
        <v>0</v>
      </c>
      <c r="AP68" s="298">
        <f t="shared" si="8"/>
      </c>
    </row>
    <row r="69" spans="1:42" ht="18.75" customHeight="1" thickBot="1">
      <c r="A69" s="301"/>
      <c r="B69" s="301"/>
      <c r="C69" s="137" t="s">
        <v>26</v>
      </c>
      <c r="D69" s="138"/>
      <c r="E69" s="73"/>
      <c r="F69" s="139">
        <f t="shared" si="15"/>
      </c>
      <c r="G69" s="139"/>
      <c r="H69" s="118"/>
      <c r="I69" s="73"/>
      <c r="J69" s="139">
        <f t="shared" si="16"/>
      </c>
      <c r="K69" s="139"/>
      <c r="L69" s="122"/>
      <c r="M69" s="77"/>
      <c r="N69" s="140">
        <f t="shared" si="17"/>
      </c>
      <c r="O69" s="141"/>
      <c r="P69" s="189"/>
      <c r="Q69" s="95"/>
      <c r="R69" s="9"/>
      <c r="S69" s="283"/>
      <c r="T69" s="297"/>
      <c r="U69" s="296"/>
      <c r="V69" s="296">
        <f>IF(W69="","",(SUM(W$10:W69)))</f>
      </c>
      <c r="W69" s="296">
        <f t="shared" si="14"/>
      </c>
      <c r="X69" s="296">
        <v>1</v>
      </c>
      <c r="Y69" s="296">
        <f>IF(ISBLANK(M34),"",M34)</f>
      </c>
      <c r="Z69" s="296">
        <f>IF(ISBLANK(M34),"",VLOOKUP(M34,男,18,FALSE))</f>
      </c>
      <c r="AA69" s="296">
        <f>IF(ISBLANK(M34),"",VLOOKUP(M34,男,19,FALSE))</f>
      </c>
      <c r="AB69" s="296">
        <f>IF(ISBLANK(M34),"",VLOOKUP(M34,男,4,FALSE))</f>
      </c>
      <c r="AC69" s="296">
        <f>IF(Y69="","","オープン　"&amp;C34)</f>
      </c>
      <c r="AD69" s="296">
        <f>IF(ISBLANK(Q34),"",Q34)</f>
      </c>
      <c r="AE69" s="296">
        <f>IF(ISBLANK('[1]選手登録'!F$8),"",'[1]選手登録'!F$8)</f>
      </c>
      <c r="AF69" s="296">
        <v>1</v>
      </c>
      <c r="AG69" s="299"/>
      <c r="AH69" s="295"/>
      <c r="AI69" s="295">
        <v>60</v>
      </c>
      <c r="AJ69" s="296">
        <f>'[1]選手登録'!F79</f>
      </c>
      <c r="AK69" s="296">
        <f t="shared" si="0"/>
      </c>
      <c r="AL69" s="296">
        <f t="shared" si="1"/>
      </c>
      <c r="AM69" s="296">
        <f t="shared" si="2"/>
      </c>
      <c r="AN69" s="296">
        <f t="shared" si="3"/>
      </c>
      <c r="AO69" s="296">
        <f t="shared" si="7"/>
        <v>0</v>
      </c>
      <c r="AP69" s="298">
        <f t="shared" si="8"/>
      </c>
    </row>
    <row r="70" spans="1:42" ht="18.75" customHeight="1" thickBot="1">
      <c r="A70" s="190" t="s">
        <v>46</v>
      </c>
      <c r="B70" s="190"/>
      <c r="C70" s="192" t="s">
        <v>54</v>
      </c>
      <c r="D70" s="193"/>
      <c r="E70" s="72"/>
      <c r="F70" s="159">
        <f t="shared" si="15"/>
      </c>
      <c r="G70" s="159"/>
      <c r="H70" s="115"/>
      <c r="I70" s="72"/>
      <c r="J70" s="159">
        <f t="shared" si="16"/>
      </c>
      <c r="K70" s="159"/>
      <c r="L70" s="127"/>
      <c r="M70" s="80"/>
      <c r="N70" s="194">
        <f t="shared" si="17"/>
      </c>
      <c r="O70" s="195"/>
      <c r="P70" s="196"/>
      <c r="Q70" s="95"/>
      <c r="R70" s="9"/>
      <c r="S70" s="283"/>
      <c r="T70" s="297"/>
      <c r="U70" s="296"/>
      <c r="V70" s="296"/>
      <c r="W70" s="296"/>
      <c r="X70" s="296">
        <v>1</v>
      </c>
      <c r="Y70" s="296">
        <f>IF(ISBLANK(E35),"",E35)</f>
      </c>
      <c r="Z70" s="296">
        <f>IF(ISBLANK(E35),"",VLOOKUP(E35,男,18,FALSE))</f>
      </c>
      <c r="AA70" s="296">
        <f>IF(ISBLANK(E35),"",VLOOKUP(E35,男,19,FALSE))</f>
      </c>
      <c r="AB70" s="296">
        <f>IF(ISBLANK(E35),"",VLOOKUP(E35,男,4,FALSE))</f>
      </c>
      <c r="AC70" s="296">
        <f>IF(Y70="","","オープン　"&amp;C35)</f>
      </c>
      <c r="AD70" s="296">
        <f>IF(ISBLANK(H35),"",H35)</f>
      </c>
      <c r="AE70" s="296">
        <f>IF(ISBLANK('[1]選手登録'!F$8),"",'[1]選手登録'!F$8)</f>
      </c>
      <c r="AF70" s="296">
        <v>1</v>
      </c>
      <c r="AG70" s="299"/>
      <c r="AH70" s="295"/>
      <c r="AI70" s="295">
        <v>61</v>
      </c>
      <c r="AJ70" s="296">
        <f>'[1]選手登録'!F80</f>
      </c>
      <c r="AK70" s="296">
        <f t="shared" si="0"/>
      </c>
      <c r="AL70" s="296">
        <f t="shared" si="1"/>
      </c>
      <c r="AM70" s="296">
        <f t="shared" si="2"/>
      </c>
      <c r="AN70" s="296">
        <f t="shared" si="3"/>
      </c>
      <c r="AO70" s="296">
        <f t="shared" si="7"/>
        <v>0</v>
      </c>
      <c r="AP70" s="298">
        <f t="shared" si="8"/>
      </c>
    </row>
    <row r="71" spans="1:42" ht="18.75" customHeight="1" thickBot="1">
      <c r="A71" s="191"/>
      <c r="B71" s="191"/>
      <c r="C71" s="149" t="s">
        <v>55</v>
      </c>
      <c r="D71" s="150"/>
      <c r="E71" s="70"/>
      <c r="F71" s="151">
        <f t="shared" si="15"/>
      </c>
      <c r="G71" s="151"/>
      <c r="H71" s="110"/>
      <c r="I71" s="70"/>
      <c r="J71" s="151">
        <f t="shared" si="16"/>
      </c>
      <c r="K71" s="151"/>
      <c r="L71" s="113"/>
      <c r="M71" s="76"/>
      <c r="N71" s="182">
        <f t="shared" si="17"/>
      </c>
      <c r="O71" s="183"/>
      <c r="P71" s="184"/>
      <c r="Q71" s="95"/>
      <c r="R71" s="9"/>
      <c r="S71" s="283"/>
      <c r="T71" s="297"/>
      <c r="U71" s="296"/>
      <c r="V71" s="296"/>
      <c r="W71" s="296"/>
      <c r="X71" s="296">
        <v>1</v>
      </c>
      <c r="Y71" s="296">
        <f>IF(ISBLANK(I35),"",I35)</f>
      </c>
      <c r="Z71" s="296">
        <f>IF(ISBLANK(I35),"",VLOOKUP(I35,男,18,FALSE))</f>
      </c>
      <c r="AA71" s="296">
        <f>IF(ISBLANK(I35),"",VLOOKUP(I35,男,19,FALSE))</f>
      </c>
      <c r="AB71" s="296">
        <f>IF(ISBLANK(I35),"",VLOOKUP(I35,男,4,FALSE))</f>
      </c>
      <c r="AC71" s="296">
        <f>IF(Y71="","","オープン　"&amp;C35)</f>
      </c>
      <c r="AD71" s="296"/>
      <c r="AE71" s="296">
        <f>IF(ISBLANK('[1]選手登録'!F$8),"",'[1]選手登録'!F$8)</f>
      </c>
      <c r="AF71" s="296">
        <v>1</v>
      </c>
      <c r="AG71" s="299"/>
      <c r="AH71" s="295"/>
      <c r="AI71" s="295">
        <v>62</v>
      </c>
      <c r="AJ71" s="296">
        <f>'[1]選手登録'!F81</f>
      </c>
      <c r="AK71" s="296">
        <f t="shared" si="0"/>
      </c>
      <c r="AL71" s="296">
        <f t="shared" si="1"/>
      </c>
      <c r="AM71" s="296">
        <f t="shared" si="2"/>
      </c>
      <c r="AN71" s="296">
        <f t="shared" si="3"/>
      </c>
      <c r="AO71" s="296">
        <f t="shared" si="7"/>
        <v>0</v>
      </c>
      <c r="AP71" s="298">
        <f t="shared" si="8"/>
      </c>
    </row>
    <row r="72" spans="1:42" ht="18.75" customHeight="1" thickBot="1">
      <c r="A72" s="191"/>
      <c r="B72" s="191"/>
      <c r="C72" s="178" t="s">
        <v>56</v>
      </c>
      <c r="D72" s="150"/>
      <c r="E72" s="70"/>
      <c r="F72" s="151">
        <f t="shared" si="15"/>
      </c>
      <c r="G72" s="151"/>
      <c r="H72" s="110"/>
      <c r="I72" s="70"/>
      <c r="J72" s="151">
        <f t="shared" si="16"/>
      </c>
      <c r="K72" s="151"/>
      <c r="L72" s="113"/>
      <c r="M72" s="76"/>
      <c r="N72" s="182">
        <f t="shared" si="17"/>
      </c>
      <c r="O72" s="183"/>
      <c r="P72" s="184"/>
      <c r="Q72" s="95"/>
      <c r="R72" s="9"/>
      <c r="S72" s="283"/>
      <c r="T72" s="297"/>
      <c r="U72" s="296"/>
      <c r="V72" s="296"/>
      <c r="W72" s="296"/>
      <c r="X72" s="296">
        <v>1</v>
      </c>
      <c r="Y72" s="296">
        <f>IF(ISBLANK(M35),"",M35)</f>
      </c>
      <c r="Z72" s="296">
        <f>IF(ISBLANK(M35),"",VLOOKUP(M35,男,18,FALSE))</f>
      </c>
      <c r="AA72" s="296">
        <f>IF(ISBLANK(M35),"",VLOOKUP(M35,男,19,FALSE))</f>
      </c>
      <c r="AB72" s="296">
        <f>IF(ISBLANK(M35),"",VLOOKUP(M35,男,4,FALSE))</f>
      </c>
      <c r="AC72" s="296">
        <f>IF(Y72="","","オープン　"&amp;C35)</f>
      </c>
      <c r="AD72" s="296"/>
      <c r="AE72" s="296">
        <f>IF(ISBLANK('[1]選手登録'!F$8),"",'[1]選手登録'!F$8)</f>
      </c>
      <c r="AF72" s="296">
        <v>1</v>
      </c>
      <c r="AG72" s="299"/>
      <c r="AH72" s="295"/>
      <c r="AI72" s="295">
        <v>63</v>
      </c>
      <c r="AJ72" s="296">
        <f>'[1]選手登録'!F82</f>
      </c>
      <c r="AK72" s="296">
        <f t="shared" si="0"/>
      </c>
      <c r="AL72" s="296">
        <f t="shared" si="1"/>
      </c>
      <c r="AM72" s="296">
        <f t="shared" si="2"/>
      </c>
      <c r="AN72" s="296">
        <f t="shared" si="3"/>
      </c>
      <c r="AO72" s="296">
        <f t="shared" si="7"/>
        <v>0</v>
      </c>
      <c r="AP72" s="298">
        <f t="shared" si="8"/>
      </c>
    </row>
    <row r="73" spans="1:42" ht="18.75" customHeight="1" thickBot="1">
      <c r="A73" s="191"/>
      <c r="B73" s="191"/>
      <c r="C73" s="178" t="s">
        <v>63</v>
      </c>
      <c r="D73" s="150"/>
      <c r="E73" s="70"/>
      <c r="F73" s="151">
        <f t="shared" si="15"/>
      </c>
      <c r="G73" s="151"/>
      <c r="H73" s="110"/>
      <c r="I73" s="70"/>
      <c r="J73" s="151">
        <f t="shared" si="16"/>
      </c>
      <c r="K73" s="151"/>
      <c r="L73" s="113"/>
      <c r="M73" s="76"/>
      <c r="N73" s="182">
        <f t="shared" si="17"/>
      </c>
      <c r="O73" s="183"/>
      <c r="P73" s="184"/>
      <c r="Q73" s="95"/>
      <c r="R73" s="9"/>
      <c r="S73" s="283"/>
      <c r="T73" s="297"/>
      <c r="U73" s="296"/>
      <c r="V73" s="296"/>
      <c r="W73" s="296"/>
      <c r="X73" s="296">
        <v>1</v>
      </c>
      <c r="Y73" s="296">
        <f>IF(ISBLANK(E36),"",E36)</f>
      </c>
      <c r="Z73" s="296">
        <f>IF(ISBLANK(E36),"",VLOOKUP(E36,男,18,FALSE))</f>
      </c>
      <c r="AA73" s="296">
        <f>IF(ISBLANK(E36),"",VLOOKUP(E36,男,19,FALSE))</f>
      </c>
      <c r="AB73" s="296">
        <f>IF(ISBLANK(E36),"",VLOOKUP(E36,男,4,FALSE))</f>
      </c>
      <c r="AC73" s="296">
        <f>IF(Y73="","","オープン　"&amp;C35)</f>
      </c>
      <c r="AD73" s="296"/>
      <c r="AE73" s="296">
        <f>IF(ISBLANK('[1]選手登録'!F$8),"",'[1]選手登録'!F$8)</f>
      </c>
      <c r="AF73" s="296">
        <v>1</v>
      </c>
      <c r="AG73" s="299"/>
      <c r="AH73" s="295"/>
      <c r="AI73" s="295">
        <v>64</v>
      </c>
      <c r="AJ73" s="296">
        <f>'[1]選手登録'!F83</f>
      </c>
      <c r="AK73" s="296">
        <f t="shared" si="0"/>
      </c>
      <c r="AL73" s="296">
        <f t="shared" si="1"/>
      </c>
      <c r="AM73" s="296">
        <f t="shared" si="2"/>
      </c>
      <c r="AN73" s="296">
        <f t="shared" si="3"/>
      </c>
      <c r="AO73" s="296">
        <f t="shared" si="7"/>
        <v>0</v>
      </c>
      <c r="AP73" s="298">
        <f t="shared" si="8"/>
      </c>
    </row>
    <row r="74" spans="1:42" ht="18.75" customHeight="1" thickBot="1" thickTop="1">
      <c r="A74" s="191"/>
      <c r="B74" s="191"/>
      <c r="C74" s="149" t="s">
        <v>60</v>
      </c>
      <c r="D74" s="150"/>
      <c r="E74" s="71"/>
      <c r="F74" s="185">
        <f t="shared" si="15"/>
      </c>
      <c r="G74" s="185"/>
      <c r="H74" s="112"/>
      <c r="I74" s="71"/>
      <c r="J74" s="185">
        <f t="shared" si="16"/>
      </c>
      <c r="K74" s="185"/>
      <c r="L74" s="99"/>
      <c r="M74" s="71"/>
      <c r="N74" s="186">
        <f t="shared" si="17"/>
      </c>
      <c r="O74" s="187"/>
      <c r="P74" s="188"/>
      <c r="Q74" s="95"/>
      <c r="R74" s="9"/>
      <c r="S74" s="283"/>
      <c r="T74" s="297"/>
      <c r="U74" s="296"/>
      <c r="V74" s="296"/>
      <c r="W74" s="296"/>
      <c r="X74" s="296">
        <v>1</v>
      </c>
      <c r="Y74" s="296">
        <f>IF(ISBLANK(I36),"",I36)</f>
      </c>
      <c r="Z74" s="296">
        <f>IF(ISBLANK(I36),"",VLOOKUP(I36,男,18,FALSE))</f>
      </c>
      <c r="AA74" s="296">
        <f>IF(ISBLANK(I36),"",VLOOKUP(I36,男,19,FALSE))</f>
      </c>
      <c r="AB74" s="296">
        <f>IF(ISBLANK(I36),"",VLOOKUP(I36,男,4,FALSE))</f>
      </c>
      <c r="AC74" s="296">
        <f>IF(Y74="","","オープン　"&amp;C35)</f>
      </c>
      <c r="AD74" s="296"/>
      <c r="AE74" s="296">
        <f>IF(ISBLANK('[1]選手登録'!F$8),"",'[1]選手登録'!F$8)</f>
      </c>
      <c r="AF74" s="296">
        <v>1</v>
      </c>
      <c r="AG74" s="299"/>
      <c r="AH74" s="295"/>
      <c r="AI74" s="295">
        <v>65</v>
      </c>
      <c r="AJ74" s="296">
        <f>'[1]選手登録'!F84</f>
      </c>
      <c r="AK74" s="296">
        <f aca="true" t="shared" si="18" ref="AK74:AK86">IF(AJ74="","",_xlfn.IFERROR(VLOOKUP(AJ74,Y$10:AG$40,8,0),""))</f>
      </c>
      <c r="AL74" s="296">
        <f aca="true" t="shared" si="19" ref="AL74:AL86">IF(AJ74="","",_xlfn.IFERROR(VLOOKUP(AJ74,Y$41:AG$60,8,0),""))</f>
      </c>
      <c r="AM74" s="296">
        <f aca="true" t="shared" si="20" ref="AM74:AM86">IF(AJ74="","",_xlfn.IFERROR(VLOOKUP(AJ74,AS$12:BA$27,8,0),""))</f>
      </c>
      <c r="AN74" s="296">
        <f aca="true" t="shared" si="21" ref="AN74:AN86">IF(AJ74="","",_xlfn.IFERROR(VLOOKUP(AJ74,Y$61:AG$102,8,0),""))</f>
      </c>
      <c r="AO74" s="296">
        <f t="shared" si="7"/>
        <v>0</v>
      </c>
      <c r="AP74" s="298">
        <f t="shared" si="8"/>
      </c>
    </row>
    <row r="75" spans="1:42" ht="18.75" customHeight="1" thickBot="1" thickTop="1">
      <c r="A75" s="191"/>
      <c r="B75" s="191"/>
      <c r="C75" s="149"/>
      <c r="D75" s="150"/>
      <c r="E75" s="72"/>
      <c r="F75" s="159">
        <f t="shared" si="15"/>
      </c>
      <c r="G75" s="159"/>
      <c r="H75" s="98"/>
      <c r="I75" s="72"/>
      <c r="J75" s="159">
        <f t="shared" si="16"/>
      </c>
      <c r="K75" s="159"/>
      <c r="L75" s="97"/>
      <c r="M75" s="72"/>
      <c r="N75" s="179">
        <f t="shared" si="17"/>
      </c>
      <c r="O75" s="180"/>
      <c r="P75" s="181"/>
      <c r="Q75" s="95"/>
      <c r="R75" s="9"/>
      <c r="S75" s="283"/>
      <c r="T75" s="297"/>
      <c r="U75" s="296"/>
      <c r="V75" s="296"/>
      <c r="W75" s="296"/>
      <c r="X75" s="296">
        <v>1</v>
      </c>
      <c r="Y75" s="296">
        <f>IF(ISBLANK(M36),"",M36)</f>
      </c>
      <c r="Z75" s="296">
        <f>IF(ISBLANK(M36),"",VLOOKUP(M36,男,18,FALSE))</f>
      </c>
      <c r="AA75" s="296">
        <f>IF(ISBLANK(M36),"",VLOOKUP(M36,男,19,FALSE))</f>
      </c>
      <c r="AB75" s="296">
        <f>IF(ISBLANK(M36),"",VLOOKUP(M36,男,4,FALSE))</f>
      </c>
      <c r="AC75" s="296">
        <f>IF(Y75="","","オープン　"&amp;C35)</f>
      </c>
      <c r="AD75" s="296"/>
      <c r="AE75" s="296">
        <f>IF(ISBLANK('[1]選手登録'!F$8),"",'[1]選手登録'!F$8)</f>
      </c>
      <c r="AF75" s="296">
        <v>1</v>
      </c>
      <c r="AG75" s="299"/>
      <c r="AH75" s="295"/>
      <c r="AI75" s="295">
        <v>66</v>
      </c>
      <c r="AJ75" s="296">
        <f>'[1]選手登録'!F85</f>
      </c>
      <c r="AK75" s="296">
        <f t="shared" si="18"/>
      </c>
      <c r="AL75" s="296">
        <f t="shared" si="19"/>
      </c>
      <c r="AM75" s="296">
        <f t="shared" si="20"/>
      </c>
      <c r="AN75" s="296">
        <f t="shared" si="21"/>
      </c>
      <c r="AO75" s="296">
        <f aca="true" t="shared" si="22" ref="AO75:AO89">COUNT(AK75:AN75)</f>
        <v>0</v>
      </c>
      <c r="AP75" s="298">
        <f aca="true" t="shared" si="23" ref="AP75:AP89">IF(AO75=0,"",1)</f>
      </c>
    </row>
    <row r="76" spans="1:42" ht="18.75" customHeight="1" thickBot="1">
      <c r="A76" s="191"/>
      <c r="B76" s="191"/>
      <c r="C76" s="149" t="s">
        <v>23</v>
      </c>
      <c r="D76" s="150"/>
      <c r="E76" s="70"/>
      <c r="F76" s="151">
        <f t="shared" si="15"/>
      </c>
      <c r="G76" s="151"/>
      <c r="H76" s="110"/>
      <c r="I76" s="70"/>
      <c r="J76" s="151">
        <f t="shared" si="16"/>
      </c>
      <c r="K76" s="151"/>
      <c r="L76" s="113"/>
      <c r="M76" s="76"/>
      <c r="N76" s="182">
        <f t="shared" si="17"/>
      </c>
      <c r="O76" s="183"/>
      <c r="P76" s="184"/>
      <c r="Q76" s="95"/>
      <c r="R76" s="9"/>
      <c r="S76" s="283"/>
      <c r="T76" s="297"/>
      <c r="U76" s="296"/>
      <c r="V76" s="296">
        <f>IF(W76="","",(SUM(W$10:W76)))</f>
      </c>
      <c r="W76" s="296">
        <f aca="true" t="shared" si="24" ref="W76:W136">IF(AC76=0,"",IF(AC76="","",1))</f>
      </c>
      <c r="X76" s="296">
        <v>1</v>
      </c>
      <c r="Y76" s="296">
        <f>IF(ISBLANK(E37),"",E37)</f>
      </c>
      <c r="Z76" s="296">
        <f>IF(ISBLANK(E37),"",VLOOKUP(E37,男,18,FALSE))</f>
      </c>
      <c r="AA76" s="296">
        <f>IF(ISBLANK(E37),"",VLOOKUP(E37,男,19,FALSE))</f>
      </c>
      <c r="AB76" s="296">
        <f>IF(ISBLANK(E37),"",VLOOKUP(E37,男,4,FALSE))</f>
      </c>
      <c r="AC76" s="296">
        <f>IF(Y76="","","オープン　"&amp;C37)</f>
      </c>
      <c r="AD76" s="296">
        <f>IF(ISBLANK(H37),"",H37)</f>
      </c>
      <c r="AE76" s="296">
        <f>IF(ISBLANK('[1]選手登録'!F$8),"",'[1]選手登録'!F$8)</f>
      </c>
      <c r="AF76" s="296">
        <v>1</v>
      </c>
      <c r="AG76" s="299"/>
      <c r="AH76" s="295"/>
      <c r="AI76" s="295">
        <v>67</v>
      </c>
      <c r="AJ76" s="296">
        <f>'[1]選手登録'!F86</f>
      </c>
      <c r="AK76" s="296">
        <f t="shared" si="18"/>
      </c>
      <c r="AL76" s="296">
        <f t="shared" si="19"/>
      </c>
      <c r="AM76" s="296">
        <f t="shared" si="20"/>
      </c>
      <c r="AN76" s="296">
        <f t="shared" si="21"/>
      </c>
      <c r="AO76" s="296">
        <f t="shared" si="22"/>
        <v>0</v>
      </c>
      <c r="AP76" s="298">
        <f t="shared" si="23"/>
      </c>
    </row>
    <row r="77" spans="1:42" ht="18.75" customHeight="1" thickBot="1">
      <c r="A77" s="191"/>
      <c r="B77" s="191"/>
      <c r="C77" s="149" t="s">
        <v>25</v>
      </c>
      <c r="D77" s="150"/>
      <c r="E77" s="70"/>
      <c r="F77" s="151">
        <f t="shared" si="15"/>
      </c>
      <c r="G77" s="151"/>
      <c r="H77" s="110"/>
      <c r="I77" s="70"/>
      <c r="J77" s="151">
        <f t="shared" si="16"/>
      </c>
      <c r="K77" s="151"/>
      <c r="L77" s="113"/>
      <c r="M77" s="76"/>
      <c r="N77" s="182">
        <f t="shared" si="17"/>
      </c>
      <c r="O77" s="183"/>
      <c r="P77" s="184"/>
      <c r="Q77" s="95"/>
      <c r="R77" s="9"/>
      <c r="S77" s="283"/>
      <c r="T77" s="297"/>
      <c r="U77" s="296"/>
      <c r="V77" s="296">
        <f>IF(W77="","",(SUM(W$10:W77)))</f>
      </c>
      <c r="W77" s="296">
        <f t="shared" si="24"/>
      </c>
      <c r="X77" s="296">
        <v>1</v>
      </c>
      <c r="Y77" s="296">
        <f>IF(ISBLANK(I37),"",I37)</f>
      </c>
      <c r="Z77" s="296">
        <f>IF(ISBLANK(I37),"",VLOOKUP(I37,男,18,FALSE))</f>
      </c>
      <c r="AA77" s="296">
        <f>IF(ISBLANK(I37),"",VLOOKUP(I37,男,19,FALSE))</f>
      </c>
      <c r="AB77" s="296">
        <f>IF(ISBLANK(I37),"",VLOOKUP(I37,男,4,FALSE))</f>
      </c>
      <c r="AC77" s="296">
        <f>IF(Y77="","","オープン　"&amp;C37)</f>
      </c>
      <c r="AD77" s="296">
        <f>IF(ISBLANK(L37),"",L37)</f>
      </c>
      <c r="AE77" s="296">
        <f>IF(ISBLANK('[1]選手登録'!F$8),"",'[1]選手登録'!F$8)</f>
      </c>
      <c r="AF77" s="296">
        <v>1</v>
      </c>
      <c r="AG77" s="299"/>
      <c r="AH77" s="295"/>
      <c r="AI77" s="295">
        <v>68</v>
      </c>
      <c r="AJ77" s="296">
        <f>'[1]選手登録'!F87</f>
      </c>
      <c r="AK77" s="296">
        <f t="shared" si="18"/>
      </c>
      <c r="AL77" s="296">
        <f t="shared" si="19"/>
      </c>
      <c r="AM77" s="296">
        <f t="shared" si="20"/>
      </c>
      <c r="AN77" s="296">
        <f t="shared" si="21"/>
      </c>
      <c r="AO77" s="296">
        <f t="shared" si="22"/>
        <v>0</v>
      </c>
      <c r="AP77" s="298">
        <f t="shared" si="23"/>
      </c>
    </row>
    <row r="78" spans="1:42" ht="18.75" customHeight="1" thickBot="1">
      <c r="A78" s="191"/>
      <c r="B78" s="191"/>
      <c r="C78" s="137" t="s">
        <v>26</v>
      </c>
      <c r="D78" s="138"/>
      <c r="E78" s="73"/>
      <c r="F78" s="139">
        <f t="shared" si="15"/>
      </c>
      <c r="G78" s="139"/>
      <c r="H78" s="116"/>
      <c r="I78" s="73"/>
      <c r="J78" s="139">
        <f t="shared" si="16"/>
      </c>
      <c r="K78" s="139"/>
      <c r="L78" s="123"/>
      <c r="M78" s="79"/>
      <c r="N78" s="163">
        <f t="shared" si="17"/>
      </c>
      <c r="O78" s="164"/>
      <c r="P78" s="165"/>
      <c r="Q78" s="96" t="s">
        <v>10</v>
      </c>
      <c r="R78" s="9"/>
      <c r="S78" s="283"/>
      <c r="T78" s="297"/>
      <c r="U78" s="296"/>
      <c r="V78" s="296">
        <f>IF(W78="","",(SUM(W$10:W78)))</f>
      </c>
      <c r="W78" s="296">
        <f t="shared" si="24"/>
      </c>
      <c r="X78" s="296">
        <v>1</v>
      </c>
      <c r="Y78" s="296">
        <f>IF(ISBLANK(M37),"",M37)</f>
      </c>
      <c r="Z78" s="296">
        <f>IF(ISBLANK(M37),"",VLOOKUP(M37,男,18,FALSE))</f>
      </c>
      <c r="AA78" s="296">
        <f>IF(ISBLANK(M37),"",VLOOKUP(M37,男,19,FALSE))</f>
      </c>
      <c r="AB78" s="296">
        <f>IF(ISBLANK(M37),"",VLOOKUP(M37,男,4,FALSE))</f>
      </c>
      <c r="AC78" s="296">
        <f>IF(Y78="","","オープン　"&amp;C37)</f>
      </c>
      <c r="AD78" s="296">
        <f>IF(ISBLANK(Q37),"",Q37)</f>
      </c>
      <c r="AE78" s="296">
        <f>IF(ISBLANK('[1]選手登録'!F$8),"",'[1]選手登録'!F$8)</f>
      </c>
      <c r="AF78" s="296">
        <v>1</v>
      </c>
      <c r="AG78" s="299"/>
      <c r="AH78" s="295"/>
      <c r="AI78" s="295">
        <v>69</v>
      </c>
      <c r="AJ78" s="296">
        <f>'[1]選手登録'!F88</f>
      </c>
      <c r="AK78" s="296">
        <f t="shared" si="18"/>
      </c>
      <c r="AL78" s="296">
        <f t="shared" si="19"/>
      </c>
      <c r="AM78" s="296">
        <f t="shared" si="20"/>
      </c>
      <c r="AN78" s="296">
        <f t="shared" si="21"/>
      </c>
      <c r="AO78" s="296">
        <f t="shared" si="22"/>
        <v>0</v>
      </c>
      <c r="AP78" s="298">
        <f t="shared" si="23"/>
      </c>
    </row>
    <row r="79" spans="1:42" ht="18.75" customHeight="1">
      <c r="A79" s="166" t="s">
        <v>47</v>
      </c>
      <c r="B79" s="167"/>
      <c r="C79" s="172" t="s">
        <v>54</v>
      </c>
      <c r="D79" s="173"/>
      <c r="E79" s="72"/>
      <c r="F79" s="174">
        <f t="shared" si="15"/>
      </c>
      <c r="G79" s="174"/>
      <c r="H79" s="115"/>
      <c r="I79" s="72"/>
      <c r="J79" s="159">
        <f t="shared" si="16"/>
      </c>
      <c r="K79" s="159"/>
      <c r="L79" s="115"/>
      <c r="M79" s="72"/>
      <c r="N79" s="175">
        <f t="shared" si="17"/>
      </c>
      <c r="O79" s="176"/>
      <c r="P79" s="177"/>
      <c r="Q79" s="119"/>
      <c r="R79" s="9"/>
      <c r="S79" s="283"/>
      <c r="T79" s="297"/>
      <c r="U79" s="296"/>
      <c r="V79" s="296">
        <f>IF(W79="","",(SUM(W$10:W79)))</f>
      </c>
      <c r="W79" s="296">
        <f t="shared" si="24"/>
      </c>
      <c r="X79" s="296">
        <v>1</v>
      </c>
      <c r="Y79" s="296">
        <f>IF(ISBLANK(E38),"",E38)</f>
      </c>
      <c r="Z79" s="296">
        <f>IF(ISBLANK(E38),"",VLOOKUP(E38,男,18,FALSE))</f>
      </c>
      <c r="AA79" s="296">
        <f>IF(ISBLANK(E38),"",VLOOKUP(E38,男,19,FALSE))</f>
      </c>
      <c r="AB79" s="296">
        <f>IF(ISBLANK(E38),"",VLOOKUP(E38,男,4,FALSE))</f>
      </c>
      <c r="AC79" s="296">
        <f>IF(Y79="","","オープン　"&amp;C38)</f>
      </c>
      <c r="AD79" s="296">
        <f>IF(ISBLANK(H38),"",H38)</f>
      </c>
      <c r="AE79" s="296">
        <f>IF(ISBLANK('[1]選手登録'!F$8),"",'[1]選手登録'!F$8)</f>
      </c>
      <c r="AF79" s="296">
        <v>1</v>
      </c>
      <c r="AG79" s="299"/>
      <c r="AH79" s="295"/>
      <c r="AI79" s="295">
        <v>70</v>
      </c>
      <c r="AJ79" s="296">
        <f>'[1]選手登録'!F89</f>
      </c>
      <c r="AK79" s="296">
        <f t="shared" si="18"/>
      </c>
      <c r="AL79" s="296">
        <f t="shared" si="19"/>
      </c>
      <c r="AM79" s="296">
        <f t="shared" si="20"/>
      </c>
      <c r="AN79" s="296">
        <f t="shared" si="21"/>
      </c>
      <c r="AO79" s="296">
        <f t="shared" si="22"/>
        <v>0</v>
      </c>
      <c r="AP79" s="298">
        <f t="shared" si="23"/>
      </c>
    </row>
    <row r="80" spans="1:42" ht="18.75" customHeight="1">
      <c r="A80" s="168"/>
      <c r="B80" s="169"/>
      <c r="C80" s="178" t="s">
        <v>56</v>
      </c>
      <c r="D80" s="150"/>
      <c r="E80" s="72"/>
      <c r="F80" s="151">
        <f t="shared" si="15"/>
      </c>
      <c r="G80" s="151"/>
      <c r="H80" s="110"/>
      <c r="I80" s="72"/>
      <c r="J80" s="151">
        <f t="shared" si="16"/>
      </c>
      <c r="K80" s="151"/>
      <c r="L80" s="110"/>
      <c r="M80" s="70"/>
      <c r="N80" s="152">
        <f t="shared" si="17"/>
      </c>
      <c r="O80" s="153"/>
      <c r="P80" s="154"/>
      <c r="Q80" s="120"/>
      <c r="R80" s="9"/>
      <c r="S80" s="283"/>
      <c r="T80" s="297"/>
      <c r="U80" s="296"/>
      <c r="V80" s="296">
        <f>IF(W80="","",(SUM(W$10:W80)))</f>
      </c>
      <c r="W80" s="296">
        <f t="shared" si="24"/>
      </c>
      <c r="X80" s="296">
        <v>1</v>
      </c>
      <c r="Y80" s="296">
        <f>IF(ISBLANK(I38),"",I38)</f>
      </c>
      <c r="Z80" s="296">
        <f>IF(ISBLANK(I38),"",VLOOKUP(I38,男,18,FALSE))</f>
      </c>
      <c r="AA80" s="296">
        <f>IF(ISBLANK(I38),"",VLOOKUP(I38,男,19,FALSE))</f>
      </c>
      <c r="AB80" s="296">
        <f>IF(ISBLANK(I38),"",VLOOKUP(I38,男,4,FALSE))</f>
      </c>
      <c r="AC80" s="296">
        <f>IF(Y80="","","オープン　"&amp;C38)</f>
      </c>
      <c r="AD80" s="296">
        <f>IF(ISBLANK(L38),"",L38)</f>
      </c>
      <c r="AE80" s="296">
        <f>IF(ISBLANK('[1]選手登録'!F$8),"",'[1]選手登録'!F$8)</f>
      </c>
      <c r="AF80" s="296">
        <v>1</v>
      </c>
      <c r="AG80" s="299"/>
      <c r="AH80" s="295"/>
      <c r="AI80" s="295">
        <v>71</v>
      </c>
      <c r="AJ80" s="296">
        <f>'[1]選手登録'!F90</f>
      </c>
      <c r="AK80" s="296">
        <f t="shared" si="18"/>
      </c>
      <c r="AL80" s="296">
        <f t="shared" si="19"/>
      </c>
      <c r="AM80" s="296">
        <f t="shared" si="20"/>
      </c>
      <c r="AN80" s="296">
        <f t="shared" si="21"/>
      </c>
      <c r="AO80" s="296">
        <f t="shared" si="22"/>
        <v>0</v>
      </c>
      <c r="AP80" s="298">
        <f t="shared" si="23"/>
      </c>
    </row>
    <row r="81" spans="1:42" ht="18.75" customHeight="1" thickBot="1">
      <c r="A81" s="168"/>
      <c r="B81" s="169"/>
      <c r="C81" s="149" t="s">
        <v>62</v>
      </c>
      <c r="D81" s="150"/>
      <c r="E81" s="70"/>
      <c r="F81" s="151">
        <f t="shared" si="15"/>
      </c>
      <c r="G81" s="151"/>
      <c r="H81" s="110"/>
      <c r="I81" s="70"/>
      <c r="J81" s="151">
        <f t="shared" si="16"/>
      </c>
      <c r="K81" s="151"/>
      <c r="L81" s="110"/>
      <c r="M81" s="70"/>
      <c r="N81" s="152">
        <f t="shared" si="17"/>
      </c>
      <c r="O81" s="153"/>
      <c r="P81" s="154"/>
      <c r="Q81" s="120"/>
      <c r="R81" s="11"/>
      <c r="S81" s="283"/>
      <c r="T81" s="297"/>
      <c r="U81" s="296"/>
      <c r="V81" s="296">
        <f>IF(W81="","",(SUM(W$10:W81)))</f>
      </c>
      <c r="W81" s="296">
        <f t="shared" si="24"/>
      </c>
      <c r="X81" s="296">
        <v>1</v>
      </c>
      <c r="Y81" s="296">
        <f>IF(ISBLANK(M38),"",M38)</f>
      </c>
      <c r="Z81" s="296">
        <f>IF(ISBLANK(M38),"",VLOOKUP(M38,男,18,FALSE))</f>
      </c>
      <c r="AA81" s="296">
        <f>IF(ISBLANK(M38),"",VLOOKUP(M38,男,19,FALSE))</f>
      </c>
      <c r="AB81" s="296">
        <f>IF(ISBLANK(M38),"",VLOOKUP(M38,男,4,FALSE))</f>
      </c>
      <c r="AC81" s="296">
        <f>IF(Y81="","","オープン　"&amp;C38)</f>
      </c>
      <c r="AD81" s="296">
        <f>IF(ISBLANK(Q38),"",Q38)</f>
      </c>
      <c r="AE81" s="296">
        <f>IF(ISBLANK('[1]選手登録'!F$8),"",'[1]選手登録'!F$8)</f>
      </c>
      <c r="AF81" s="296">
        <v>1</v>
      </c>
      <c r="AG81" s="299"/>
      <c r="AH81" s="295"/>
      <c r="AI81" s="295">
        <v>72</v>
      </c>
      <c r="AJ81" s="296">
        <f>'[1]選手登録'!F91</f>
      </c>
      <c r="AK81" s="296">
        <f t="shared" si="18"/>
      </c>
      <c r="AL81" s="296">
        <f t="shared" si="19"/>
      </c>
      <c r="AM81" s="296">
        <f t="shared" si="20"/>
      </c>
      <c r="AN81" s="296">
        <f t="shared" si="21"/>
      </c>
      <c r="AO81" s="296">
        <f t="shared" si="22"/>
        <v>0</v>
      </c>
      <c r="AP81" s="298">
        <f t="shared" si="23"/>
      </c>
    </row>
    <row r="82" spans="1:42" ht="18.75" customHeight="1" thickBot="1" thickTop="1">
      <c r="A82" s="168"/>
      <c r="B82" s="169"/>
      <c r="C82" s="149" t="s">
        <v>60</v>
      </c>
      <c r="D82" s="150"/>
      <c r="E82" s="74"/>
      <c r="F82" s="155">
        <f t="shared" si="15"/>
      </c>
      <c r="G82" s="155"/>
      <c r="H82" s="112"/>
      <c r="I82" s="74"/>
      <c r="J82" s="155">
        <f t="shared" si="16"/>
      </c>
      <c r="K82" s="155"/>
      <c r="L82" s="99"/>
      <c r="M82" s="74"/>
      <c r="N82" s="156">
        <f t="shared" si="17"/>
      </c>
      <c r="O82" s="157"/>
      <c r="P82" s="158"/>
      <c r="Q82" s="100"/>
      <c r="R82" s="9"/>
      <c r="S82" s="283"/>
      <c r="T82" s="297"/>
      <c r="U82" s="296"/>
      <c r="V82" s="296">
        <f>IF(W82="","",(SUM(W$10:W82)))</f>
      </c>
      <c r="W82" s="296">
        <f t="shared" si="24"/>
      </c>
      <c r="X82" s="296">
        <v>1</v>
      </c>
      <c r="Y82" s="296">
        <f>IF(ISBLANK(E39),"",E39)</f>
      </c>
      <c r="Z82" s="296">
        <f>IF(ISBLANK(E39),"",VLOOKUP(E39,男,18,FALSE))</f>
      </c>
      <c r="AA82" s="296">
        <f>IF(ISBLANK(E39),"",VLOOKUP(E39,男,19,FALSE))</f>
      </c>
      <c r="AB82" s="296">
        <f>IF(ISBLANK(E39),"",VLOOKUP(E39,男,4,FALSE))</f>
      </c>
      <c r="AC82" s="296">
        <f>IF(Y82="","","オープン　"&amp;C39)</f>
      </c>
      <c r="AD82" s="296">
        <f>IF(ISBLANK(H39),"",H39)</f>
      </c>
      <c r="AE82" s="296">
        <f>IF(ISBLANK('[1]選手登録'!F$8),"",'[1]選手登録'!F$8)</f>
      </c>
      <c r="AF82" s="296">
        <v>1</v>
      </c>
      <c r="AG82" s="299"/>
      <c r="AH82" s="295"/>
      <c r="AI82" s="295">
        <v>73</v>
      </c>
      <c r="AJ82" s="296">
        <f>'[1]選手登録'!F92</f>
      </c>
      <c r="AK82" s="296">
        <f t="shared" si="18"/>
      </c>
      <c r="AL82" s="296">
        <f t="shared" si="19"/>
      </c>
      <c r="AM82" s="296">
        <f t="shared" si="20"/>
      </c>
      <c r="AN82" s="296">
        <f t="shared" si="21"/>
      </c>
      <c r="AO82" s="296">
        <f t="shared" si="22"/>
        <v>0</v>
      </c>
      <c r="AP82" s="298">
        <f t="shared" si="23"/>
      </c>
    </row>
    <row r="83" spans="1:42" ht="18.75" customHeight="1" thickTop="1">
      <c r="A83" s="168"/>
      <c r="B83" s="169"/>
      <c r="C83" s="149"/>
      <c r="D83" s="150"/>
      <c r="E83" s="72"/>
      <c r="F83" s="159">
        <f t="shared" si="15"/>
      </c>
      <c r="G83" s="159"/>
      <c r="H83" s="98"/>
      <c r="I83" s="72"/>
      <c r="J83" s="159">
        <f t="shared" si="16"/>
      </c>
      <c r="K83" s="159"/>
      <c r="L83" s="97"/>
      <c r="M83" s="72"/>
      <c r="N83" s="160">
        <f t="shared" si="17"/>
      </c>
      <c r="O83" s="161"/>
      <c r="P83" s="162"/>
      <c r="Q83" s="101"/>
      <c r="R83" s="11"/>
      <c r="S83" s="283"/>
      <c r="T83" s="297"/>
      <c r="U83" s="296"/>
      <c r="V83" s="296">
        <f>IF(W83="","",(SUM(W$10:W83)))</f>
      </c>
      <c r="W83" s="296">
        <f t="shared" si="24"/>
      </c>
      <c r="X83" s="296">
        <v>1</v>
      </c>
      <c r="Y83" s="296">
        <f>IF(ISBLANK(I39),"",I39)</f>
      </c>
      <c r="Z83" s="296">
        <f>IF(ISBLANK(I39),"",VLOOKUP(I39,男,18,FALSE))</f>
      </c>
      <c r="AA83" s="296">
        <f>IF(ISBLANK(I39),"",VLOOKUP(I39,男,19,FALSE))</f>
      </c>
      <c r="AB83" s="296">
        <f>IF(ISBLANK(I39),"",VLOOKUP(I39,男,4,FALSE))</f>
      </c>
      <c r="AC83" s="296">
        <f>IF(Y83="","","オープン　"&amp;C39)</f>
      </c>
      <c r="AD83" s="296">
        <f>IF(ISBLANK(L39),"",L39)</f>
      </c>
      <c r="AE83" s="296">
        <f>IF(ISBLANK('[1]選手登録'!F$8),"",'[1]選手登録'!F$8)</f>
      </c>
      <c r="AF83" s="296">
        <v>1</v>
      </c>
      <c r="AG83" s="299"/>
      <c r="AH83" s="295"/>
      <c r="AI83" s="295">
        <v>74</v>
      </c>
      <c r="AJ83" s="296">
        <f>'[1]選手登録'!F93</f>
      </c>
      <c r="AK83" s="296">
        <f t="shared" si="18"/>
      </c>
      <c r="AL83" s="296">
        <f t="shared" si="19"/>
      </c>
      <c r="AM83" s="296">
        <f t="shared" si="20"/>
      </c>
      <c r="AN83" s="296">
        <f t="shared" si="21"/>
      </c>
      <c r="AO83" s="296">
        <f t="shared" si="22"/>
        <v>0</v>
      </c>
      <c r="AP83" s="298">
        <f t="shared" si="23"/>
      </c>
    </row>
    <row r="84" spans="1:42" ht="18.75" customHeight="1">
      <c r="A84" s="168"/>
      <c r="B84" s="169"/>
      <c r="C84" s="149" t="s">
        <v>23</v>
      </c>
      <c r="D84" s="150"/>
      <c r="E84" s="70"/>
      <c r="F84" s="151">
        <f t="shared" si="15"/>
      </c>
      <c r="G84" s="151"/>
      <c r="H84" s="110"/>
      <c r="I84" s="70"/>
      <c r="J84" s="151">
        <f t="shared" si="16"/>
      </c>
      <c r="K84" s="151"/>
      <c r="L84" s="110"/>
      <c r="M84" s="70"/>
      <c r="N84" s="152">
        <f t="shared" si="17"/>
      </c>
      <c r="O84" s="153"/>
      <c r="P84" s="154"/>
      <c r="Q84" s="120"/>
      <c r="R84" s="9"/>
      <c r="S84" s="283"/>
      <c r="T84" s="297"/>
      <c r="U84" s="296"/>
      <c r="V84" s="296">
        <f>IF(W84="","",(SUM(W$10:W84)))</f>
      </c>
      <c r="W84" s="296">
        <f t="shared" si="24"/>
      </c>
      <c r="X84" s="296">
        <v>1</v>
      </c>
      <c r="Y84" s="296">
        <f>IF(ISBLANK(M39),"",M39)</f>
      </c>
      <c r="Z84" s="296">
        <f>IF(ISBLANK(M39),"",VLOOKUP(M39,男,18,FALSE))</f>
      </c>
      <c r="AA84" s="296">
        <f>IF(ISBLANK(M39),"",VLOOKUP(M39,男,19,FALSE))</f>
      </c>
      <c r="AB84" s="296">
        <f>IF(ISBLANK(M39),"",VLOOKUP(M39,男,4,FALSE))</f>
      </c>
      <c r="AC84" s="296">
        <f>IF(Y84="","","オープン　"&amp;C39)</f>
      </c>
      <c r="AD84" s="296">
        <f>IF(ISBLANK(Q39),"",Q39)</f>
      </c>
      <c r="AE84" s="296">
        <f>IF(ISBLANK('[1]選手登録'!F$8),"",'[1]選手登録'!F$8)</f>
      </c>
      <c r="AF84" s="296">
        <v>1</v>
      </c>
      <c r="AG84" s="299"/>
      <c r="AH84" s="295"/>
      <c r="AI84" s="295">
        <v>75</v>
      </c>
      <c r="AJ84" s="296">
        <f>'[1]選手登録'!F94</f>
      </c>
      <c r="AK84" s="296">
        <f t="shared" si="18"/>
      </c>
      <c r="AL84" s="296">
        <f t="shared" si="19"/>
      </c>
      <c r="AM84" s="296">
        <f t="shared" si="20"/>
      </c>
      <c r="AN84" s="296">
        <f t="shared" si="21"/>
      </c>
      <c r="AO84" s="296">
        <f t="shared" si="22"/>
        <v>0</v>
      </c>
      <c r="AP84" s="298">
        <f t="shared" si="23"/>
      </c>
    </row>
    <row r="85" spans="1:42" ht="18.75" customHeight="1">
      <c r="A85" s="168"/>
      <c r="B85" s="169"/>
      <c r="C85" s="149" t="s">
        <v>25</v>
      </c>
      <c r="D85" s="150"/>
      <c r="E85" s="70"/>
      <c r="F85" s="151">
        <f t="shared" si="15"/>
      </c>
      <c r="G85" s="151"/>
      <c r="H85" s="110"/>
      <c r="I85" s="70"/>
      <c r="J85" s="151">
        <f t="shared" si="16"/>
      </c>
      <c r="K85" s="151"/>
      <c r="L85" s="110"/>
      <c r="M85" s="70"/>
      <c r="N85" s="152">
        <f t="shared" si="17"/>
      </c>
      <c r="O85" s="153"/>
      <c r="P85" s="154"/>
      <c r="Q85" s="120"/>
      <c r="R85" s="11"/>
      <c r="S85" s="283"/>
      <c r="T85" s="297"/>
      <c r="U85" s="296"/>
      <c r="V85" s="296">
        <f>IF(W85="","",(SUM(W$10:W85)))</f>
      </c>
      <c r="W85" s="296">
        <f t="shared" si="24"/>
      </c>
      <c r="X85" s="296">
        <v>1</v>
      </c>
      <c r="Y85" s="296">
        <f>IF(ISBLANK(E109),"",E109)</f>
      </c>
      <c r="Z85" s="296">
        <f>IF(ISBLANK(E109),"",VLOOKUP(E109,男,18,FALSE))</f>
      </c>
      <c r="AA85" s="296">
        <f>IF(ISBLANK(E109),"",VLOOKUP(E109,男,19,FALSE))</f>
      </c>
      <c r="AB85" s="296">
        <f>IF(ISBLANK(E109),"",VLOOKUP(E109,男,4,FALSE))</f>
      </c>
      <c r="AC85" s="296">
        <f>IF(Y85="","","オープン　"&amp;C109)</f>
      </c>
      <c r="AD85" s="296">
        <f>IF(ISBLANK(H109),"",H109)</f>
      </c>
      <c r="AE85" s="296">
        <f>IF(ISBLANK('[1]選手登録'!F$8),"",'[1]選手登録'!F$8)</f>
      </c>
      <c r="AF85" s="296">
        <v>1</v>
      </c>
      <c r="AG85" s="299"/>
      <c r="AH85" s="295"/>
      <c r="AI85" s="295">
        <v>76</v>
      </c>
      <c r="AJ85" s="296">
        <f>'[1]選手登録'!F95</f>
      </c>
      <c r="AK85" s="296">
        <f t="shared" si="18"/>
      </c>
      <c r="AL85" s="296">
        <f t="shared" si="19"/>
      </c>
      <c r="AM85" s="296">
        <f t="shared" si="20"/>
      </c>
      <c r="AN85" s="296">
        <f t="shared" si="21"/>
      </c>
      <c r="AO85" s="296">
        <f t="shared" si="22"/>
        <v>0</v>
      </c>
      <c r="AP85" s="298">
        <f t="shared" si="23"/>
      </c>
    </row>
    <row r="86" spans="1:42" ht="18.75" customHeight="1" thickBot="1">
      <c r="A86" s="170"/>
      <c r="B86" s="171"/>
      <c r="C86" s="137" t="s">
        <v>26</v>
      </c>
      <c r="D86" s="138"/>
      <c r="E86" s="73"/>
      <c r="F86" s="139">
        <f t="shared" si="15"/>
      </c>
      <c r="G86" s="139"/>
      <c r="H86" s="116"/>
      <c r="I86" s="73"/>
      <c r="J86" s="139">
        <f t="shared" si="16"/>
      </c>
      <c r="K86" s="139"/>
      <c r="L86" s="118"/>
      <c r="M86" s="73"/>
      <c r="N86" s="140">
        <f t="shared" si="17"/>
      </c>
      <c r="O86" s="141"/>
      <c r="P86" s="142"/>
      <c r="Q86" s="121"/>
      <c r="R86" s="9"/>
      <c r="S86" s="283"/>
      <c r="T86" s="297"/>
      <c r="U86" s="296"/>
      <c r="V86" s="296">
        <f>IF(W86="","",(SUM(W$10:W86)))</f>
      </c>
      <c r="W86" s="296">
        <f t="shared" si="24"/>
      </c>
      <c r="X86" s="296">
        <v>1</v>
      </c>
      <c r="Y86" s="296">
        <f>IF(ISBLANK(I109),"",I109)</f>
      </c>
      <c r="Z86" s="296">
        <f>IF(ISBLANK(I109),"",VLOOKUP(I109,男,18,FALSE))</f>
      </c>
      <c r="AA86" s="296">
        <f>IF(ISBLANK(I109),"",VLOOKUP(I109,男,19,FALSE))</f>
      </c>
      <c r="AB86" s="296">
        <f>IF(ISBLANK(I109),"",VLOOKUP(I109,男,4,FALSE))</f>
      </c>
      <c r="AC86" s="296">
        <f>IF(Y86="","","オープン　"&amp;C109)</f>
      </c>
      <c r="AD86" s="296">
        <f>IF(ISBLANK(L109),"",L109)</f>
      </c>
      <c r="AE86" s="296">
        <f>IF(ISBLANK('[1]選手登録'!F$8),"",'[1]選手登録'!F$8)</f>
      </c>
      <c r="AF86" s="296">
        <v>1</v>
      </c>
      <c r="AG86" s="299"/>
      <c r="AH86" s="295"/>
      <c r="AI86" s="295">
        <v>77</v>
      </c>
      <c r="AJ86" s="296">
        <f>'[1]選手登録'!F96</f>
      </c>
      <c r="AK86" s="296">
        <f t="shared" si="18"/>
      </c>
      <c r="AL86" s="296">
        <f t="shared" si="19"/>
      </c>
      <c r="AM86" s="296">
        <f t="shared" si="20"/>
      </c>
      <c r="AN86" s="296">
        <f t="shared" si="21"/>
      </c>
      <c r="AO86" s="296">
        <f t="shared" si="22"/>
        <v>0</v>
      </c>
      <c r="AP86" s="298">
        <f t="shared" si="23"/>
      </c>
    </row>
    <row r="87" spans="1:42" ht="9.75" customHeight="1" thickBot="1">
      <c r="A87" s="49"/>
      <c r="B87" s="49"/>
      <c r="C87" s="49"/>
      <c r="D87" s="35"/>
      <c r="E87" s="57"/>
      <c r="F87" s="51"/>
      <c r="G87" s="105"/>
      <c r="H87" s="105"/>
      <c r="I87" s="106"/>
      <c r="J87" s="105"/>
      <c r="K87" s="105"/>
      <c r="L87" s="105"/>
      <c r="M87" s="106"/>
      <c r="N87" s="50"/>
      <c r="O87" s="52"/>
      <c r="P87" s="52"/>
      <c r="R87" s="11"/>
      <c r="S87" s="283"/>
      <c r="T87" s="297"/>
      <c r="U87" s="296"/>
      <c r="V87" s="296">
        <f>IF(W87="","",(SUM(W$10:W87)))</f>
      </c>
      <c r="W87" s="296">
        <f t="shared" si="24"/>
      </c>
      <c r="X87" s="296">
        <v>1</v>
      </c>
      <c r="Y87" s="296">
        <f>IF(ISBLANK(M109),"",M109)</f>
      </c>
      <c r="Z87" s="296">
        <f>IF(ISBLANK(M109),"",VLOOKUP(M109,男,18,FALSE))</f>
      </c>
      <c r="AA87" s="296">
        <f>IF(ISBLANK(M109),"",VLOOKUP(M109,男,19,FALSE))</f>
      </c>
      <c r="AB87" s="296">
        <f>IF(ISBLANK(M109),"",VLOOKUP(M109,男,4,FALSE))</f>
      </c>
      <c r="AC87" s="296">
        <f>IF(Y87="","","オープン　"&amp;C109)</f>
      </c>
      <c r="AD87" s="296">
        <f>IF(ISBLANK(Q109),"",Q109)</f>
      </c>
      <c r="AE87" s="296">
        <f>IF(ISBLANK('[1]選手登録'!F$8),"",'[1]選手登録'!F$8)</f>
      </c>
      <c r="AF87" s="296">
        <v>1</v>
      </c>
      <c r="AG87" s="299"/>
      <c r="AH87" s="295"/>
      <c r="AI87" s="295"/>
      <c r="AJ87" s="295"/>
      <c r="AK87" s="295"/>
      <c r="AL87" s="295"/>
      <c r="AM87" s="295"/>
      <c r="AN87" s="295"/>
      <c r="AO87" s="295"/>
      <c r="AP87" s="295" t="s">
        <v>106</v>
      </c>
    </row>
    <row r="88" spans="1:42" ht="18.75" customHeight="1" thickBot="1">
      <c r="A88" s="34"/>
      <c r="B88" s="34"/>
      <c r="C88" s="34"/>
      <c r="E88" s="143" t="s">
        <v>29</v>
      </c>
      <c r="F88" s="144"/>
      <c r="G88" s="66" t="s">
        <v>30</v>
      </c>
      <c r="H88" s="107" t="str">
        <f>IF(AP$88=0,"名",AP$88&amp;"名")</f>
        <v>名</v>
      </c>
      <c r="I88" s="67" t="s">
        <v>31</v>
      </c>
      <c r="J88" s="107" t="str">
        <f>IF(AP$168=0,"名",AP$168&amp;"名")</f>
        <v>名</v>
      </c>
      <c r="K88" s="68" t="s">
        <v>16</v>
      </c>
      <c r="L88" s="108" t="str">
        <f>IF(AP$170=0,"名",AP$170&amp;"名")</f>
        <v>名</v>
      </c>
      <c r="M88" s="145" t="s">
        <v>58</v>
      </c>
      <c r="N88" s="146"/>
      <c r="O88" s="146"/>
      <c r="P88" s="147" t="str">
        <f>IF(L88="名","        円",AP$170*100&amp;" 円")</f>
        <v>        円</v>
      </c>
      <c r="Q88" s="148"/>
      <c r="R88" s="9"/>
      <c r="S88" s="283"/>
      <c r="T88" s="297" t="s">
        <v>54</v>
      </c>
      <c r="U88" s="296"/>
      <c r="V88" s="296">
        <f>IF(W88="","",(SUM(W$10:W88)))</f>
      </c>
      <c r="W88" s="296">
        <f t="shared" si="24"/>
      </c>
      <c r="X88" s="296">
        <v>1</v>
      </c>
      <c r="Y88" s="296">
        <f>IF(ISBLANK(E110),"",E110)</f>
      </c>
      <c r="Z88" s="296">
        <f>IF(ISBLANK(E110),"",VLOOKUP(E110,男,18,FALSE))</f>
      </c>
      <c r="AA88" s="296">
        <f>IF(ISBLANK(E110),"",VLOOKUP(E110,男,19,FALSE))</f>
      </c>
      <c r="AB88" s="296">
        <f>IF(ISBLANK(E110),"",VLOOKUP(E110,男,4,FALSE))</f>
      </c>
      <c r="AC88" s="296">
        <f>IF(Y88="","","オープン　"&amp;C110)</f>
      </c>
      <c r="AD88" s="296">
        <f>IF(ISBLANK(H110),"",H110)</f>
      </c>
      <c r="AE88" s="296">
        <f>IF(ISBLANK('[1]選手登録'!F$8),"",'[1]選手登録'!F$8)</f>
      </c>
      <c r="AF88" s="296">
        <v>1</v>
      </c>
      <c r="AG88" s="299"/>
      <c r="AH88" s="295"/>
      <c r="AI88" s="302"/>
      <c r="AJ88" s="303"/>
      <c r="AK88" s="303">
        <f>COUNT(AK10:AK86)</f>
        <v>0</v>
      </c>
      <c r="AL88" s="303">
        <f>COUNT(AL10:AL86)</f>
        <v>0</v>
      </c>
      <c r="AM88" s="303">
        <f>COUNT(AM10:AM86)</f>
        <v>0</v>
      </c>
      <c r="AN88" s="303">
        <f>COUNT(AN10:AN86)</f>
        <v>0</v>
      </c>
      <c r="AO88" s="303"/>
      <c r="AP88" s="303">
        <f>COUNT(AP10:AP86)</f>
        <v>0</v>
      </c>
    </row>
    <row r="89" spans="1:42" ht="18.75" customHeight="1">
      <c r="A89" s="53" t="s">
        <v>32</v>
      </c>
      <c r="B89" s="54"/>
      <c r="C89" s="54"/>
      <c r="D89" s="54"/>
      <c r="E89" s="54"/>
      <c r="F89" s="54"/>
      <c r="G89" s="54"/>
      <c r="H89" s="54"/>
      <c r="I89" s="62"/>
      <c r="J89" s="133" t="str">
        <f>IF('[1]選手登録'!L$6="","",VLOOKUP('[1]選手登録'!T1,年回,3))</f>
        <v>令和5年度</v>
      </c>
      <c r="K89" s="133"/>
      <c r="L89" s="102">
        <f>IF(L42="","",L42)</f>
      </c>
      <c r="M89" s="55" t="s">
        <v>33</v>
      </c>
      <c r="N89" s="55"/>
      <c r="O89" s="102">
        <f>IF(O42="","",O42)</f>
      </c>
      <c r="P89" s="55" t="s">
        <v>34</v>
      </c>
      <c r="R89" s="11"/>
      <c r="S89" s="283"/>
      <c r="T89" s="297" t="s">
        <v>61</v>
      </c>
      <c r="U89" s="296"/>
      <c r="V89" s="296">
        <f>IF(W89="","",(SUM(W$10:W89)))</f>
      </c>
      <c r="W89" s="296">
        <f t="shared" si="24"/>
      </c>
      <c r="X89" s="296">
        <v>1</v>
      </c>
      <c r="Y89" s="296">
        <f>IF(ISBLANK(I110),"",I110)</f>
      </c>
      <c r="Z89" s="296">
        <f>IF(ISBLANK(I110),"",VLOOKUP(I110,男,18,FALSE))</f>
      </c>
      <c r="AA89" s="296">
        <f>IF(ISBLANK(I110),"",VLOOKUP(I110,男,19,FALSE))</f>
      </c>
      <c r="AB89" s="296">
        <f>IF(ISBLANK(I110),"",VLOOKUP(I110,男,4,FALSE))</f>
      </c>
      <c r="AC89" s="296">
        <f>IF(Y89="","","オープン　"&amp;C110)</f>
      </c>
      <c r="AD89" s="296">
        <f>IF(ISBLANK(L110),"",L110)</f>
      </c>
      <c r="AE89" s="296">
        <f>IF(ISBLANK('[1]選手登録'!F$8),"",'[1]選手登録'!F$8)</f>
      </c>
      <c r="AF89" s="296">
        <v>1</v>
      </c>
      <c r="AG89" s="299"/>
      <c r="AH89" s="295"/>
      <c r="AI89" s="295"/>
      <c r="AJ89" s="296"/>
      <c r="AK89" s="296"/>
      <c r="AL89" s="296"/>
      <c r="AM89" s="296"/>
      <c r="AN89" s="296"/>
      <c r="AO89" s="296"/>
      <c r="AP89" s="303"/>
    </row>
    <row r="90" spans="1:42" ht="18.75" customHeight="1">
      <c r="A90" s="109" t="s">
        <v>35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R90" s="9"/>
      <c r="S90" s="283"/>
      <c r="T90" s="297" t="s">
        <v>107</v>
      </c>
      <c r="U90" s="296"/>
      <c r="V90" s="296">
        <f>IF(W90="","",(SUM(W$10:W90)))</f>
      </c>
      <c r="W90" s="296">
        <f t="shared" si="24"/>
      </c>
      <c r="X90" s="296">
        <v>1</v>
      </c>
      <c r="Y90" s="296">
        <f>IF(ISBLANK(M110),"",M110)</f>
      </c>
      <c r="Z90" s="296">
        <f>IF(ISBLANK(M110),"",VLOOKUP(M110,男,18,FALSE))</f>
      </c>
      <c r="AA90" s="296">
        <f>IF(ISBLANK(M110),"",VLOOKUP(M110,男,19,FALSE))</f>
      </c>
      <c r="AB90" s="296">
        <f>IF(ISBLANK(M110),"",VLOOKUP(M110,男,4,FALSE))</f>
      </c>
      <c r="AC90" s="296">
        <f>IF(Y90="","","オープン　"&amp;C110)</f>
      </c>
      <c r="AD90" s="296">
        <f>IF(ISBLANK(Q110),"",Q110)</f>
      </c>
      <c r="AE90" s="296">
        <f>IF(ISBLANK('[1]選手登録'!F$8),"",'[1]選手登録'!F$8)</f>
      </c>
      <c r="AF90" s="296">
        <v>1</v>
      </c>
      <c r="AG90" s="299"/>
      <c r="AH90" s="295"/>
      <c r="AI90" s="295">
        <v>1</v>
      </c>
      <c r="AJ90" s="296">
        <f>'[1]選手登録'!F104</f>
      </c>
      <c r="AK90" s="296">
        <f aca="true" t="shared" si="25" ref="AK90:AK153">IF(AJ90="","",_xlfn.IFERROR(VLOOKUP(AJ90,Y$107:AG$128,8,0),""))</f>
      </c>
      <c r="AL90" s="296">
        <f aca="true" t="shared" si="26" ref="AL90:AL153">IF(AJ90="","",_xlfn.IFERROR(VLOOKUP(AJ90,Y$129:AG$148,8,0),""))</f>
      </c>
      <c r="AM90" s="296">
        <f aca="true" t="shared" si="27" ref="AM90:AM153">IF(AL90="","",_xlfn.IFERROR(VLOOKUP(AL90,AT$145:BB$160,8,0),""))</f>
      </c>
      <c r="AN90" s="296">
        <f aca="true" t="shared" si="28" ref="AN90:AN153">IF(AJ90="","",_xlfn.IFERROR(VLOOKUP(AJ90,Y$149:AG$190,8,0),""))</f>
      </c>
      <c r="AO90" s="296">
        <f aca="true" t="shared" si="29" ref="AO90:AO153">COUNT(AK90:AN90)</f>
        <v>0</v>
      </c>
      <c r="AP90" s="298">
        <f aca="true" t="shared" si="30" ref="AP90:AP153">IF(AO90=0,"",1)</f>
      </c>
    </row>
    <row r="91" spans="1:42" ht="18.75" customHeight="1">
      <c r="A91" s="109" t="s">
        <v>36</v>
      </c>
      <c r="B91" s="54"/>
      <c r="C91" s="54"/>
      <c r="D91" s="54"/>
      <c r="E91" s="54"/>
      <c r="F91" s="54"/>
      <c r="G91" s="54"/>
      <c r="H91" s="54"/>
      <c r="J91" s="131" t="s">
        <v>37</v>
      </c>
      <c r="K91" s="131"/>
      <c r="L91" s="134">
        <f>IF(ISBLANK('[1]選手登録'!G$5),"",VLOOKUP('[1]選手登録'!G$5,登録,2,0)&amp;"学校")</f>
      </c>
      <c r="M91" s="134"/>
      <c r="N91" s="134"/>
      <c r="O91" s="134"/>
      <c r="P91" s="134"/>
      <c r="Q91" s="60"/>
      <c r="R91" s="11"/>
      <c r="S91" s="283"/>
      <c r="T91" s="297" t="s">
        <v>108</v>
      </c>
      <c r="U91" s="296"/>
      <c r="V91" s="296">
        <f>IF(W91="","",(SUM(W$10:W91)))</f>
      </c>
      <c r="W91" s="296">
        <f t="shared" si="24"/>
      </c>
      <c r="X91" s="296">
        <v>1</v>
      </c>
      <c r="Y91" s="296">
        <f>IF(ISBLANK(E111),"",E111)</f>
      </c>
      <c r="Z91" s="296">
        <f>IF(ISBLANK(E111),"",VLOOKUP(E111,男,18,FALSE))</f>
      </c>
      <c r="AA91" s="296">
        <f>IF(ISBLANK(E111),"",VLOOKUP(E111,男,19,FALSE))</f>
      </c>
      <c r="AB91" s="296">
        <f>IF(ISBLANK(E111),"",VLOOKUP(E111,男,4,FALSE))</f>
      </c>
      <c r="AC91" s="296">
        <f>IF(Y91="","","オープン　"&amp;C111)</f>
      </c>
      <c r="AD91" s="296">
        <f>IF(ISBLANK(H111),"",H111)</f>
      </c>
      <c r="AE91" s="296">
        <f>IF(ISBLANK('[1]選手登録'!F$8),"",'[1]選手登録'!F$8)</f>
      </c>
      <c r="AF91" s="296">
        <v>1</v>
      </c>
      <c r="AG91" s="299"/>
      <c r="AH91" s="295"/>
      <c r="AI91" s="295">
        <v>2</v>
      </c>
      <c r="AJ91" s="296">
        <f>'[1]選手登録'!F105</f>
      </c>
      <c r="AK91" s="296">
        <f t="shared" si="25"/>
      </c>
      <c r="AL91" s="296">
        <f t="shared" si="26"/>
      </c>
      <c r="AM91" s="296">
        <f t="shared" si="27"/>
      </c>
      <c r="AN91" s="296">
        <f t="shared" si="28"/>
      </c>
      <c r="AO91" s="296">
        <f t="shared" si="29"/>
        <v>0</v>
      </c>
      <c r="AP91" s="298">
        <f t="shared" si="30"/>
      </c>
    </row>
    <row r="92" spans="1:42" ht="18.75" customHeight="1">
      <c r="A92" s="109" t="s">
        <v>50</v>
      </c>
      <c r="B92" s="54"/>
      <c r="C92" s="54"/>
      <c r="D92" s="54"/>
      <c r="E92" s="54"/>
      <c r="F92" s="54"/>
      <c r="G92" s="54"/>
      <c r="H92" s="54"/>
      <c r="J92" s="128" t="s">
        <v>38</v>
      </c>
      <c r="K92" s="128"/>
      <c r="L92" s="135">
        <f>IF(ISBLANK('[1]選手登録'!L4),"",'[1]選手登録'!L4&amp;"  "&amp;'[1]選手登録'!M4)</f>
      </c>
      <c r="M92" s="135"/>
      <c r="N92" s="135"/>
      <c r="O92" s="135"/>
      <c r="P92" s="135"/>
      <c r="Q92" s="56" t="s">
        <v>39</v>
      </c>
      <c r="R92" s="9"/>
      <c r="S92" s="283"/>
      <c r="T92" s="297" t="s">
        <v>109</v>
      </c>
      <c r="U92" s="296"/>
      <c r="V92" s="296">
        <f>IF(W92="","",(SUM(W$10:W92)))</f>
      </c>
      <c r="W92" s="296">
        <f t="shared" si="24"/>
      </c>
      <c r="X92" s="296">
        <v>1</v>
      </c>
      <c r="Y92" s="296">
        <f>IF(ISBLANK(I111),"",I111)</f>
      </c>
      <c r="Z92" s="296">
        <f>IF(ISBLANK(I111),"",VLOOKUP(I111,男,18,FALSE))</f>
      </c>
      <c r="AA92" s="296">
        <f>IF(ISBLANK(I111),"",VLOOKUP(I111,男,19,FALSE))</f>
      </c>
      <c r="AB92" s="296">
        <f>IF(ISBLANK(I111),"",VLOOKUP(I111,男,4,FALSE))</f>
      </c>
      <c r="AC92" s="296">
        <f>IF(Y92="","","オープン　"&amp;C111)</f>
      </c>
      <c r="AD92" s="296">
        <f>IF(ISBLANK(L111),"",L111)</f>
      </c>
      <c r="AE92" s="296">
        <f>IF(ISBLANK('[1]選手登録'!F$8),"",'[1]選手登録'!F$8)</f>
      </c>
      <c r="AF92" s="296">
        <v>1</v>
      </c>
      <c r="AG92" s="299"/>
      <c r="AH92" s="295"/>
      <c r="AI92" s="295">
        <v>3</v>
      </c>
      <c r="AJ92" s="296">
        <f>'[1]選手登録'!F106</f>
      </c>
      <c r="AK92" s="296">
        <f t="shared" si="25"/>
      </c>
      <c r="AL92" s="296">
        <f t="shared" si="26"/>
      </c>
      <c r="AM92" s="296">
        <f t="shared" si="27"/>
      </c>
      <c r="AN92" s="296">
        <f t="shared" si="28"/>
      </c>
      <c r="AO92" s="296">
        <f t="shared" si="29"/>
        <v>0</v>
      </c>
      <c r="AP92" s="298">
        <f t="shared" si="30"/>
      </c>
    </row>
    <row r="93" spans="1:42" ht="18.75" customHeight="1">
      <c r="A93" s="109" t="s">
        <v>51</v>
      </c>
      <c r="B93" s="34"/>
      <c r="C93" s="34"/>
      <c r="D93" s="34"/>
      <c r="E93" s="34"/>
      <c r="F93" s="34"/>
      <c r="G93" s="57"/>
      <c r="H93" s="69" t="s">
        <v>53</v>
      </c>
      <c r="J93" s="128" t="s">
        <v>40</v>
      </c>
      <c r="K93" s="128"/>
      <c r="L93" s="136">
        <f>IF(ISBLANK('[1]選手登録'!L5),"",'[1]選手登録'!L5&amp;"  "&amp;'[1]選手登録'!M5)</f>
      </c>
      <c r="M93" s="136"/>
      <c r="N93" s="136"/>
      <c r="O93" s="136"/>
      <c r="P93" s="126" t="s">
        <v>66</v>
      </c>
      <c r="Q93" s="125">
        <f>IF(Q46="","",Q46)</f>
      </c>
      <c r="R93" s="11"/>
      <c r="S93" s="283"/>
      <c r="T93" s="297" t="s">
        <v>110</v>
      </c>
      <c r="U93" s="296"/>
      <c r="V93" s="296">
        <f>IF(W93="","",(SUM(W$10:W93)))</f>
      </c>
      <c r="W93" s="296">
        <f t="shared" si="24"/>
      </c>
      <c r="X93" s="296">
        <v>1</v>
      </c>
      <c r="Y93" s="296">
        <f>IF(ISBLANK(M111),"",M111)</f>
      </c>
      <c r="Z93" s="296">
        <f>IF(ISBLANK(M111),"",VLOOKUP(M111,男,18,FALSE))</f>
      </c>
      <c r="AA93" s="296">
        <f>IF(ISBLANK(M111),"",VLOOKUP(M111,男,19,FALSE))</f>
      </c>
      <c r="AB93" s="296">
        <f>IF(ISBLANK(M111),"",VLOOKUP(M111,男,4,FALSE))</f>
      </c>
      <c r="AC93" s="296">
        <f>IF(Y93="","","オープン　"&amp;C111)</f>
      </c>
      <c r="AD93" s="296">
        <f>IF(ISBLANK(Q111),"",Q111)</f>
      </c>
      <c r="AE93" s="296">
        <f>IF(ISBLANK('[1]選手登録'!F$8),"",'[1]選手登録'!F$8)</f>
      </c>
      <c r="AF93" s="296">
        <v>1</v>
      </c>
      <c r="AG93" s="299"/>
      <c r="AH93" s="295"/>
      <c r="AI93" s="295">
        <v>4</v>
      </c>
      <c r="AJ93" s="296">
        <f>'[1]選手登録'!F107</f>
      </c>
      <c r="AK93" s="296">
        <f t="shared" si="25"/>
      </c>
      <c r="AL93" s="296">
        <f t="shared" si="26"/>
      </c>
      <c r="AM93" s="296">
        <f t="shared" si="27"/>
      </c>
      <c r="AN93" s="296">
        <f t="shared" si="28"/>
      </c>
      <c r="AO93" s="296">
        <f t="shared" si="29"/>
        <v>0</v>
      </c>
      <c r="AP93" s="298">
        <f t="shared" si="30"/>
      </c>
    </row>
    <row r="94" spans="1:42" ht="18.75" customHeight="1">
      <c r="A94" s="131" t="s">
        <v>41</v>
      </c>
      <c r="B94" s="131"/>
      <c r="C94" s="131"/>
      <c r="D94" s="131"/>
      <c r="E94" s="129">
        <f>IF(E47="","",E47)</f>
      </c>
      <c r="F94" s="129"/>
      <c r="G94" s="129"/>
      <c r="H94" s="103">
        <f>IF(H47="","",H47)</f>
      </c>
      <c r="J94" s="128" t="s">
        <v>42</v>
      </c>
      <c r="K94" s="128"/>
      <c r="L94" s="132">
        <f>IF(ISBLANK('[1]選手登録'!H10),"",'[1]選手登録'!H10)</f>
      </c>
      <c r="M94" s="132"/>
      <c r="N94" s="132"/>
      <c r="O94" s="132"/>
      <c r="P94" s="132"/>
      <c r="Q94" s="132"/>
      <c r="R94" s="9"/>
      <c r="S94" s="283"/>
      <c r="T94" s="297"/>
      <c r="U94" s="296"/>
      <c r="V94" s="296">
        <f>IF(W94="","",(SUM(W$10:W94)))</f>
      </c>
      <c r="W94" s="296">
        <f t="shared" si="24"/>
      </c>
      <c r="X94" s="296">
        <v>1</v>
      </c>
      <c r="Y94" s="296">
        <f>IF(ISBLANK(E112),"",E112)</f>
      </c>
      <c r="Z94" s="296">
        <f>IF(ISBLANK(E112),"",VLOOKUP(E112,男,18,FALSE))</f>
      </c>
      <c r="AA94" s="296">
        <f>IF(ISBLANK(E112),"",VLOOKUP(E112,男,19,FALSE))</f>
      </c>
      <c r="AB94" s="296">
        <f>IF(ISBLANK(E112),"",VLOOKUP(E112,男,4,FALSE))</f>
      </c>
      <c r="AC94" s="296">
        <f>IF(Y94="","","オープン　"&amp;C112)</f>
      </c>
      <c r="AD94" s="296">
        <f>IF(ISBLANK(H112),"",H112)</f>
      </c>
      <c r="AE94" s="296">
        <f>IF(ISBLANK('[1]選手登録'!F$8),"",'[1]選手登録'!F$8)</f>
      </c>
      <c r="AF94" s="296">
        <v>1</v>
      </c>
      <c r="AG94" s="299"/>
      <c r="AH94" s="295"/>
      <c r="AI94" s="295">
        <v>5</v>
      </c>
      <c r="AJ94" s="296">
        <f>'[1]選手登録'!F108</f>
      </c>
      <c r="AK94" s="296">
        <f t="shared" si="25"/>
      </c>
      <c r="AL94" s="296">
        <f t="shared" si="26"/>
      </c>
      <c r="AM94" s="296">
        <f t="shared" si="27"/>
      </c>
      <c r="AN94" s="296">
        <f t="shared" si="28"/>
      </c>
      <c r="AO94" s="296">
        <f t="shared" si="29"/>
        <v>0</v>
      </c>
      <c r="AP94" s="298">
        <f t="shared" si="30"/>
      </c>
    </row>
    <row r="95" spans="1:42" ht="18.75" customHeight="1">
      <c r="A95" s="128" t="s">
        <v>41</v>
      </c>
      <c r="B95" s="128"/>
      <c r="C95" s="128"/>
      <c r="D95" s="128"/>
      <c r="E95" s="129">
        <f>IF(E48="","",E48)</f>
      </c>
      <c r="F95" s="129"/>
      <c r="G95" s="129"/>
      <c r="H95" s="103">
        <f>IF(H48="","",H48)</f>
      </c>
      <c r="J95" s="128" t="s">
        <v>8</v>
      </c>
      <c r="K95" s="128"/>
      <c r="L95" s="132">
        <f>IF(ISBLANK('[1]選手登録'!K10),"   -     -       ",'[1]選手登録'!K10)</f>
      </c>
      <c r="M95" s="132"/>
      <c r="N95" s="132"/>
      <c r="O95" s="132"/>
      <c r="P95" s="132"/>
      <c r="Q95" s="132"/>
      <c r="R95" s="11"/>
      <c r="S95" s="283"/>
      <c r="T95" s="297"/>
      <c r="U95" s="296"/>
      <c r="V95" s="296">
        <f>IF(W95="","",(SUM(W$10:W95)))</f>
      </c>
      <c r="W95" s="296">
        <f t="shared" si="24"/>
      </c>
      <c r="X95" s="296">
        <v>1</v>
      </c>
      <c r="Y95" s="296">
        <f>IF(ISBLANK(I112),"",I112)</f>
      </c>
      <c r="Z95" s="296">
        <f>IF(ISBLANK(I112),"",VLOOKUP(I112,男,18,FALSE))</f>
      </c>
      <c r="AA95" s="296">
        <f>IF(ISBLANK(I112),"",VLOOKUP(I112,男,19,FALSE))</f>
      </c>
      <c r="AB95" s="296">
        <f>IF(ISBLANK(I112),"",VLOOKUP(I112,男,4,FALSE))</f>
      </c>
      <c r="AC95" s="296">
        <f>IF(Y95="","","オープン　"&amp;C112)</f>
      </c>
      <c r="AD95" s="296">
        <f>IF(ISBLANK(L112),"",L112)</f>
      </c>
      <c r="AE95" s="296">
        <f>IF(ISBLANK('[1]選手登録'!F$8),"",'[1]選手登録'!F$8)</f>
      </c>
      <c r="AF95" s="296">
        <v>1</v>
      </c>
      <c r="AG95" s="299"/>
      <c r="AH95" s="295"/>
      <c r="AI95" s="295">
        <v>6</v>
      </c>
      <c r="AJ95" s="296">
        <f>'[1]選手登録'!F109</f>
      </c>
      <c r="AK95" s="296">
        <f t="shared" si="25"/>
      </c>
      <c r="AL95" s="296">
        <f t="shared" si="26"/>
      </c>
      <c r="AM95" s="296">
        <f t="shared" si="27"/>
      </c>
      <c r="AN95" s="296">
        <f t="shared" si="28"/>
      </c>
      <c r="AO95" s="296">
        <f t="shared" si="29"/>
        <v>0</v>
      </c>
      <c r="AP95" s="298">
        <f t="shared" si="30"/>
      </c>
    </row>
    <row r="96" spans="1:42" ht="18.75" customHeight="1">
      <c r="A96" s="128" t="s">
        <v>41</v>
      </c>
      <c r="B96" s="128"/>
      <c r="C96" s="128"/>
      <c r="D96" s="128"/>
      <c r="E96" s="129">
        <f>IF(E49="","",E49)</f>
      </c>
      <c r="F96" s="129"/>
      <c r="G96" s="129"/>
      <c r="H96" s="103">
        <f>IF(H49="","",H49)</f>
      </c>
      <c r="J96" s="128" t="s">
        <v>43</v>
      </c>
      <c r="K96" s="128"/>
      <c r="L96" s="130">
        <f>IF(L49="","",L49)</f>
      </c>
      <c r="M96" s="130"/>
      <c r="N96" s="61"/>
      <c r="O96" s="61"/>
      <c r="P96" s="61"/>
      <c r="Q96" s="61"/>
      <c r="R96" s="9"/>
      <c r="S96" s="283"/>
      <c r="T96" s="297"/>
      <c r="U96" s="296"/>
      <c r="V96" s="296">
        <f>IF(W96="","",(SUM(W$10:W96)))</f>
      </c>
      <c r="W96" s="296">
        <f t="shared" si="24"/>
      </c>
      <c r="X96" s="296">
        <v>1</v>
      </c>
      <c r="Y96" s="296">
        <f>IF(ISBLANK(M112),"",M112)</f>
      </c>
      <c r="Z96" s="296">
        <f>IF(ISBLANK(M112),"",VLOOKUP(M112,男,18,FALSE))</f>
      </c>
      <c r="AA96" s="296">
        <f>IF(ISBLANK(M112),"",VLOOKUP(M112,男,19,FALSE))</f>
      </c>
      <c r="AB96" s="296">
        <f>IF(ISBLANK(M112),"",VLOOKUP(M112,男,4,FALSE))</f>
      </c>
      <c r="AC96" s="296">
        <f>IF(Y96="","","オープン　"&amp;C112)</f>
      </c>
      <c r="AD96" s="296">
        <f>IF(ISBLANK(Q112),"",Q112)</f>
      </c>
      <c r="AE96" s="296">
        <f>IF(ISBLANK('[1]選手登録'!F$8),"",'[1]選手登録'!F$8)</f>
      </c>
      <c r="AF96" s="296">
        <v>1</v>
      </c>
      <c r="AG96" s="299"/>
      <c r="AH96" s="295"/>
      <c r="AI96" s="295">
        <v>7</v>
      </c>
      <c r="AJ96" s="296">
        <f>'[1]選手登録'!F110</f>
      </c>
      <c r="AK96" s="296">
        <f t="shared" si="25"/>
      </c>
      <c r="AL96" s="296">
        <f t="shared" si="26"/>
      </c>
      <c r="AM96" s="296">
        <f t="shared" si="27"/>
      </c>
      <c r="AN96" s="296">
        <f t="shared" si="28"/>
      </c>
      <c r="AO96" s="296">
        <f t="shared" si="29"/>
        <v>0</v>
      </c>
      <c r="AP96" s="298">
        <f t="shared" si="30"/>
      </c>
    </row>
    <row r="97" spans="1:42" ht="18.75" customHeight="1">
      <c r="A97" s="44"/>
      <c r="B97" s="44"/>
      <c r="C97" s="44"/>
      <c r="D97" s="38"/>
      <c r="E97" s="38"/>
      <c r="F97" s="38"/>
      <c r="G97" s="34"/>
      <c r="H97" s="34"/>
      <c r="I97" s="34"/>
      <c r="J97" s="34"/>
      <c r="K97" s="34"/>
      <c r="L97" s="34"/>
      <c r="M97" s="34"/>
      <c r="N97" s="34"/>
      <c r="O97" s="34"/>
      <c r="P97" s="34"/>
      <c r="R97" s="11"/>
      <c r="S97" s="283"/>
      <c r="T97" s="297"/>
      <c r="U97" s="296"/>
      <c r="V97" s="296">
        <f>IF(W97="","",(SUM(W$10:W97)))</f>
      </c>
      <c r="W97" s="296">
        <f t="shared" si="24"/>
      </c>
      <c r="X97" s="296">
        <v>1</v>
      </c>
      <c r="Y97" s="296">
        <f>IF(ISBLANK(E113),"",E113)</f>
      </c>
      <c r="Z97" s="296">
        <f>IF(ISBLANK(E113),"",VLOOKUP(E113,男,18,FALSE))</f>
      </c>
      <c r="AA97" s="296">
        <f>IF(ISBLANK(E113),"",VLOOKUP(E113,男,19,FALSE))</f>
      </c>
      <c r="AB97" s="296">
        <f>IF(ISBLANK(E113),"",VLOOKUP(E113,男,4,FALSE))</f>
      </c>
      <c r="AC97" s="296">
        <f>IF(Y97="","","オープン　"&amp;C113)</f>
      </c>
      <c r="AD97" s="296">
        <f>IF(ISBLANK(H113),"",H113)</f>
      </c>
      <c r="AE97" s="296">
        <f>IF(ISBLANK('[1]選手登録'!F$8),"",'[1]選手登録'!F$8)</f>
      </c>
      <c r="AF97" s="296">
        <v>1</v>
      </c>
      <c r="AG97" s="299"/>
      <c r="AH97" s="295"/>
      <c r="AI97" s="295">
        <v>8</v>
      </c>
      <c r="AJ97" s="296">
        <f>'[1]選手登録'!F111</f>
      </c>
      <c r="AK97" s="296">
        <f t="shared" si="25"/>
      </c>
      <c r="AL97" s="296">
        <f t="shared" si="26"/>
      </c>
      <c r="AM97" s="296">
        <f t="shared" si="27"/>
      </c>
      <c r="AN97" s="296">
        <f t="shared" si="28"/>
      </c>
      <c r="AO97" s="296">
        <f t="shared" si="29"/>
        <v>0</v>
      </c>
      <c r="AP97" s="298">
        <f t="shared" si="30"/>
      </c>
    </row>
    <row r="98" spans="18:42" ht="18.75" customHeight="1">
      <c r="R98" s="11"/>
      <c r="S98" s="283"/>
      <c r="T98" s="297"/>
      <c r="U98" s="296"/>
      <c r="V98" s="296">
        <f>IF(W98="","",(SUM(W$10:W98)))</f>
      </c>
      <c r="W98" s="296">
        <f t="shared" si="24"/>
      </c>
      <c r="X98" s="296">
        <v>1</v>
      </c>
      <c r="Y98" s="296">
        <f>IF(ISBLANK(I113),"",I113)</f>
      </c>
      <c r="Z98" s="296">
        <f>IF(ISBLANK(I113),"",VLOOKUP(I113,男,18,FALSE))</f>
      </c>
      <c r="AA98" s="296">
        <f>IF(ISBLANK(I113),"",VLOOKUP(I113,男,19,FALSE))</f>
      </c>
      <c r="AB98" s="296">
        <f>IF(ISBLANK(I113),"",VLOOKUP(I113,男,4,FALSE))</f>
      </c>
      <c r="AC98" s="296">
        <f>IF(Y98="","","オープン　"&amp;C113)</f>
      </c>
      <c r="AD98" s="296">
        <f>IF(ISBLANK(L113),"",L113)</f>
      </c>
      <c r="AE98" s="296">
        <f>IF(ISBLANK('[1]選手登録'!F$8),"",'[1]選手登録'!F$8)</f>
      </c>
      <c r="AF98" s="296">
        <v>1</v>
      </c>
      <c r="AG98" s="299"/>
      <c r="AH98" s="295"/>
      <c r="AI98" s="295">
        <v>9</v>
      </c>
      <c r="AJ98" s="296">
        <f>'[1]選手登録'!F112</f>
      </c>
      <c r="AK98" s="296">
        <f t="shared" si="25"/>
      </c>
      <c r="AL98" s="296">
        <f t="shared" si="26"/>
      </c>
      <c r="AM98" s="296">
        <f t="shared" si="27"/>
      </c>
      <c r="AN98" s="296">
        <f t="shared" si="28"/>
      </c>
      <c r="AO98" s="296">
        <f t="shared" si="29"/>
        <v>0</v>
      </c>
      <c r="AP98" s="298">
        <f t="shared" si="30"/>
      </c>
    </row>
    <row r="99" spans="1:42" ht="18.75" customHeight="1">
      <c r="A99" s="44"/>
      <c r="B99" s="44"/>
      <c r="C99" s="44"/>
      <c r="D99" s="38"/>
      <c r="E99" s="38"/>
      <c r="F99" s="38"/>
      <c r="G99" s="38"/>
      <c r="H99" s="34"/>
      <c r="I99" s="38"/>
      <c r="J99" s="38"/>
      <c r="K99" s="38"/>
      <c r="L99" s="38"/>
      <c r="M99" s="38"/>
      <c r="N99" s="38"/>
      <c r="P99" s="231" t="s">
        <v>111</v>
      </c>
      <c r="Q99" s="231"/>
      <c r="R99" s="11"/>
      <c r="S99" s="283"/>
      <c r="T99" s="297"/>
      <c r="U99" s="296"/>
      <c r="V99" s="296">
        <f>IF(W99="","",(SUM(W$10:W99)))</f>
      </c>
      <c r="W99" s="296">
        <f t="shared" si="24"/>
      </c>
      <c r="X99" s="296">
        <v>1</v>
      </c>
      <c r="Y99" s="296">
        <f>IF(ISBLANK(M113),"",M113)</f>
      </c>
      <c r="Z99" s="296">
        <f>IF(ISBLANK(M113),"",VLOOKUP(M113,男,18,FALSE))</f>
      </c>
      <c r="AA99" s="296">
        <f>IF(ISBLANK(M113),"",VLOOKUP(M113,男,19,FALSE))</f>
      </c>
      <c r="AB99" s="296">
        <f>IF(ISBLANK(M113),"",VLOOKUP(M113,男,4,FALSE))</f>
      </c>
      <c r="AC99" s="296">
        <f>IF(Y99="","","オープン　"&amp;C113)</f>
      </c>
      <c r="AD99" s="296">
        <f>IF(ISBLANK(Q113),"",Q113)</f>
      </c>
      <c r="AE99" s="296">
        <f>IF(ISBLANK('[1]選手登録'!F$8),"",'[1]選手登録'!F$8)</f>
      </c>
      <c r="AF99" s="296">
        <v>1</v>
      </c>
      <c r="AG99" s="299"/>
      <c r="AH99" s="295"/>
      <c r="AI99" s="295">
        <v>10</v>
      </c>
      <c r="AJ99" s="296">
        <f>'[1]選手登録'!F113</f>
      </c>
      <c r="AK99" s="296">
        <f t="shared" si="25"/>
      </c>
      <c r="AL99" s="296">
        <f t="shared" si="26"/>
      </c>
      <c r="AM99" s="296">
        <f t="shared" si="27"/>
      </c>
      <c r="AN99" s="296">
        <f t="shared" si="28"/>
      </c>
      <c r="AO99" s="296">
        <f t="shared" si="29"/>
        <v>0</v>
      </c>
      <c r="AP99" s="298">
        <f t="shared" si="30"/>
      </c>
    </row>
    <row r="100" spans="1:42" ht="18.75" customHeight="1">
      <c r="A100" s="232" t="str">
        <f>"第"&amp;VLOOKUP('[1]選手登録'!T$1,'[1]選手登録'!AM:AX,6)&amp;"回　広島市中学校総合体育大会《陸上競技》の部　追加選手申込一覧表"</f>
        <v>第71回　広島市中学校総合体育大会《陸上競技》の部　追加選手申込一覧表</v>
      </c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R100" s="11"/>
      <c r="S100" s="283"/>
      <c r="T100" s="297"/>
      <c r="U100" s="296"/>
      <c r="V100" s="296">
        <f>IF(W100="","",(SUM(W$10:W100)))</f>
      </c>
      <c r="W100" s="296">
        <f t="shared" si="24"/>
      </c>
      <c r="X100" s="296">
        <v>1</v>
      </c>
      <c r="Y100" s="296">
        <f>IF(ISBLANK(E114),"",E114)</f>
      </c>
      <c r="Z100" s="296">
        <f>IF(ISBLANK(E114),"",VLOOKUP(E114,男,18,FALSE))</f>
      </c>
      <c r="AA100" s="296">
        <f>IF(ISBLANK(E114),"",VLOOKUP(E114,男,19,FALSE))</f>
      </c>
      <c r="AB100" s="296">
        <f>IF(ISBLANK(E114),"",VLOOKUP(E114,男,4,FALSE))</f>
      </c>
      <c r="AC100" s="296">
        <f>IF(Y100="","","オープン　"&amp;C114)</f>
      </c>
      <c r="AD100" s="296">
        <f>IF(ISBLANK(H114),"",H114)</f>
      </c>
      <c r="AE100" s="296">
        <f>IF(ISBLANK('[1]選手登録'!F$8),"",'[1]選手登録'!F$8)</f>
      </c>
      <c r="AF100" s="296">
        <v>1</v>
      </c>
      <c r="AG100" s="299"/>
      <c r="AH100" s="295"/>
      <c r="AI100" s="295">
        <v>11</v>
      </c>
      <c r="AJ100" s="296">
        <f>'[1]選手登録'!F114</f>
      </c>
      <c r="AK100" s="296">
        <f t="shared" si="25"/>
      </c>
      <c r="AL100" s="296">
        <f t="shared" si="26"/>
      </c>
      <c r="AM100" s="296">
        <f t="shared" si="27"/>
      </c>
      <c r="AN100" s="296">
        <f t="shared" si="28"/>
      </c>
      <c r="AO100" s="296">
        <f t="shared" si="29"/>
        <v>0</v>
      </c>
      <c r="AP100" s="298">
        <f t="shared" si="30"/>
      </c>
    </row>
    <row r="101" spans="1:42" ht="18" customHeight="1" thickBot="1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R101" s="9"/>
      <c r="S101" s="291"/>
      <c r="T101" s="297"/>
      <c r="U101" s="296"/>
      <c r="V101" s="296">
        <f>IF(W101="","",(SUM(W$10:W101)))</f>
      </c>
      <c r="W101" s="296">
        <f t="shared" si="24"/>
      </c>
      <c r="X101" s="296">
        <v>1</v>
      </c>
      <c r="Y101" s="296">
        <f>IF(ISBLANK(I114),"",I114)</f>
      </c>
      <c r="Z101" s="296">
        <f>IF(ISBLANK(I114),"",VLOOKUP(I114,男,18,FALSE))</f>
      </c>
      <c r="AA101" s="296">
        <f>IF(ISBLANK(I114),"",VLOOKUP(I114,男,19,FALSE))</f>
      </c>
      <c r="AB101" s="296">
        <f>IF(ISBLANK(I114),"",VLOOKUP(I114,男,4,FALSE))</f>
      </c>
      <c r="AC101" s="296">
        <f>IF(Y101="","","オープン　"&amp;C114)</f>
      </c>
      <c r="AD101" s="296">
        <f>IF(ISBLANK(L114),"",L114)</f>
      </c>
      <c r="AE101" s="296">
        <f>IF(ISBLANK('[1]選手登録'!F$8),"",'[1]選手登録'!F$8)</f>
      </c>
      <c r="AF101" s="296">
        <v>1</v>
      </c>
      <c r="AG101" s="299"/>
      <c r="AH101" s="295"/>
      <c r="AI101" s="295">
        <v>12</v>
      </c>
      <c r="AJ101" s="296">
        <f>'[1]選手登録'!F115</f>
      </c>
      <c r="AK101" s="296">
        <f t="shared" si="25"/>
      </c>
      <c r="AL101" s="296">
        <f t="shared" si="26"/>
      </c>
      <c r="AM101" s="296">
        <f t="shared" si="27"/>
      </c>
      <c r="AN101" s="296">
        <f t="shared" si="28"/>
      </c>
      <c r="AO101" s="296">
        <f t="shared" si="29"/>
        <v>0</v>
      </c>
      <c r="AP101" s="298">
        <f t="shared" si="30"/>
      </c>
    </row>
    <row r="102" spans="1:42" ht="18" customHeight="1">
      <c r="A102" s="216" t="s">
        <v>12</v>
      </c>
      <c r="B102" s="217"/>
      <c r="C102" s="218"/>
      <c r="D102" s="37" t="s">
        <v>13</v>
      </c>
      <c r="E102" s="219" t="s">
        <v>112</v>
      </c>
      <c r="F102" s="217"/>
      <c r="G102" s="220"/>
      <c r="I102" s="38"/>
      <c r="J102" s="38"/>
      <c r="K102" s="39"/>
      <c r="L102" s="40" t="s">
        <v>64</v>
      </c>
      <c r="M102" s="221" t="s">
        <v>14</v>
      </c>
      <c r="N102" s="222"/>
      <c r="O102" s="40" t="s">
        <v>15</v>
      </c>
      <c r="P102" s="41" t="s">
        <v>16</v>
      </c>
      <c r="R102" s="9"/>
      <c r="S102" s="291"/>
      <c r="T102" s="297"/>
      <c r="U102" s="296"/>
      <c r="V102" s="296">
        <f>IF(W102="","",(SUM(W$10:W102)))</f>
      </c>
      <c r="W102" s="296">
        <f t="shared" si="24"/>
      </c>
      <c r="X102" s="296">
        <v>1</v>
      </c>
      <c r="Y102" s="296">
        <f>IF(ISBLANK(M114),"",M114)</f>
      </c>
      <c r="Z102" s="296">
        <f>IF(ISBLANK(M114),"",VLOOKUP(M114,男,18,FALSE))</f>
      </c>
      <c r="AA102" s="296">
        <f>IF(ISBLANK(M114),"",VLOOKUP(M114,男,19,FALSE))</f>
      </c>
      <c r="AB102" s="296">
        <f>IF(ISBLANK(M114),"",VLOOKUP(M114,男,4,FALSE))</f>
      </c>
      <c r="AC102" s="296">
        <f>IF(Y102="","","オープン　"&amp;C114)</f>
      </c>
      <c r="AD102" s="296">
        <f>IF(ISBLANK(Q114),"",Q114)</f>
      </c>
      <c r="AE102" s="296">
        <f>IF(ISBLANK('[1]選手登録'!F$8),"",'[1]選手登録'!F$8)</f>
      </c>
      <c r="AF102" s="296">
        <v>1</v>
      </c>
      <c r="AG102" s="299"/>
      <c r="AH102" s="295"/>
      <c r="AI102" s="295">
        <v>13</v>
      </c>
      <c r="AJ102" s="296">
        <f>'[1]選手登録'!F116</f>
      </c>
      <c r="AK102" s="296">
        <f t="shared" si="25"/>
      </c>
      <c r="AL102" s="296">
        <f t="shared" si="26"/>
      </c>
      <c r="AM102" s="296">
        <f t="shared" si="27"/>
      </c>
      <c r="AN102" s="296">
        <f t="shared" si="28"/>
      </c>
      <c r="AO102" s="296">
        <f t="shared" si="29"/>
        <v>0</v>
      </c>
      <c r="AP102" s="298">
        <f t="shared" si="30"/>
      </c>
    </row>
    <row r="103" spans="1:42" ht="18" customHeight="1" thickBot="1">
      <c r="A103" s="223">
        <f>IF(ISBLANK('[1]選手登録'!G$5),"",VLOOKUP('[1]選手登録'!G$5,登録,10,0))</f>
      </c>
      <c r="B103" s="224"/>
      <c r="C103" s="225"/>
      <c r="D103" s="63">
        <f>IF(ISBLANK('[1]選手登録'!G$5),"",VLOOKUP('[1]選手登録'!G$5,登録,11,0))</f>
      </c>
      <c r="E103" s="226">
        <f>IF(ISBLANK('[1]選手登録'!G$5),"",VLOOKUP('[1]選手登録'!G$5,登録,2,0))</f>
      </c>
      <c r="F103" s="227"/>
      <c r="G103" s="65" t="s">
        <v>9</v>
      </c>
      <c r="I103" s="38"/>
      <c r="J103" s="38"/>
      <c r="K103" s="42" t="s">
        <v>17</v>
      </c>
      <c r="L103" s="86">
        <f>IF(L$6="","",L$6)</f>
      </c>
      <c r="M103" s="228">
        <f>IF(M$6="","",M$6)</f>
      </c>
      <c r="N103" s="229"/>
      <c r="O103" s="86">
        <f>IF(O$6="","",O$6)</f>
      </c>
      <c r="P103" s="88">
        <f>IF(P$6="","",P$6)</f>
      </c>
      <c r="R103" s="9"/>
      <c r="S103" s="291"/>
      <c r="T103" s="297"/>
      <c r="U103" s="296"/>
      <c r="V103" s="296">
        <f>IF(W103="","",(SUM(W$10:W103)))</f>
      </c>
      <c r="W103" s="296">
        <f t="shared" si="24"/>
      </c>
      <c r="X103" s="296"/>
      <c r="Y103" s="296"/>
      <c r="Z103" s="296"/>
      <c r="AA103" s="296"/>
      <c r="AB103" s="296"/>
      <c r="AC103" s="296"/>
      <c r="AD103" s="296"/>
      <c r="AE103" s="296"/>
      <c r="AF103" s="296"/>
      <c r="AG103" s="299"/>
      <c r="AH103" s="295"/>
      <c r="AI103" s="295">
        <v>14</v>
      </c>
      <c r="AJ103" s="296">
        <f>'[1]選手登録'!F117</f>
      </c>
      <c r="AK103" s="296">
        <f t="shared" si="25"/>
      </c>
      <c r="AL103" s="296">
        <f t="shared" si="26"/>
      </c>
      <c r="AM103" s="296">
        <f t="shared" si="27"/>
      </c>
      <c r="AN103" s="296">
        <f t="shared" si="28"/>
      </c>
      <c r="AO103" s="296">
        <f t="shared" si="29"/>
        <v>0</v>
      </c>
      <c r="AP103" s="298">
        <f t="shared" si="30"/>
      </c>
    </row>
    <row r="104" spans="1:42" ht="18" customHeight="1" thickBot="1">
      <c r="A104" s="34"/>
      <c r="B104" s="34"/>
      <c r="C104" s="34"/>
      <c r="D104" s="34"/>
      <c r="E104" s="43" t="s">
        <v>18</v>
      </c>
      <c r="F104" s="64">
        <f>IF(ISBLANK('[1]選手登録'!G$5),"",'[1]選手登録'!G$5)</f>
      </c>
      <c r="G104" s="44"/>
      <c r="H104" s="38"/>
      <c r="I104" s="38"/>
      <c r="J104" s="38"/>
      <c r="K104" s="45" t="s">
        <v>19</v>
      </c>
      <c r="L104" s="92">
        <f>IF(L$7="","",L$7)</f>
      </c>
      <c r="M104" s="206">
        <f>IF(M$7="","",M$7)</f>
      </c>
      <c r="N104" s="207"/>
      <c r="O104" s="92">
        <f>IF(O$7="","",O$7)</f>
      </c>
      <c r="P104" s="91">
        <f>IF(P$7="","",P$7)</f>
      </c>
      <c r="R104" s="9"/>
      <c r="S104" s="291"/>
      <c r="T104" s="297"/>
      <c r="U104" s="296"/>
      <c r="V104" s="296">
        <f>IF(W104="","",(SUM(W$10:W104)))</f>
      </c>
      <c r="W104" s="296">
        <f t="shared" si="24"/>
      </c>
      <c r="X104" s="296"/>
      <c r="Y104" s="296"/>
      <c r="Z104" s="296"/>
      <c r="AA104" s="296"/>
      <c r="AB104" s="296"/>
      <c r="AC104" s="296"/>
      <c r="AD104" s="296"/>
      <c r="AE104" s="296"/>
      <c r="AF104" s="296"/>
      <c r="AG104" s="299"/>
      <c r="AH104" s="295"/>
      <c r="AI104" s="295">
        <v>15</v>
      </c>
      <c r="AJ104" s="296">
        <f>'[1]選手登録'!F118</f>
      </c>
      <c r="AK104" s="296">
        <f t="shared" si="25"/>
      </c>
      <c r="AL104" s="296">
        <f t="shared" si="26"/>
      </c>
      <c r="AM104" s="296">
        <f t="shared" si="27"/>
      </c>
      <c r="AN104" s="296">
        <f t="shared" si="28"/>
      </c>
      <c r="AO104" s="296">
        <f t="shared" si="29"/>
        <v>0</v>
      </c>
      <c r="AP104" s="298">
        <f t="shared" si="30"/>
      </c>
    </row>
    <row r="105" spans="1:42" ht="18" customHeight="1" thickBot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R105" s="9"/>
      <c r="S105" s="291"/>
      <c r="T105" s="297"/>
      <c r="U105" s="296"/>
      <c r="V105" s="296">
        <f>IF(W105="","",(SUM(W$10:W105)))</f>
      </c>
      <c r="W105" s="296">
        <f t="shared" si="24"/>
      </c>
      <c r="X105" s="296"/>
      <c r="Y105" s="296"/>
      <c r="Z105" s="296"/>
      <c r="AA105" s="296"/>
      <c r="AB105" s="296"/>
      <c r="AC105" s="296"/>
      <c r="AD105" s="296"/>
      <c r="AE105" s="296"/>
      <c r="AF105" s="296"/>
      <c r="AG105" s="299"/>
      <c r="AH105" s="295"/>
      <c r="AI105" s="295">
        <v>16</v>
      </c>
      <c r="AJ105" s="296">
        <f>'[1]選手登録'!F119</f>
      </c>
      <c r="AK105" s="296">
        <f t="shared" si="25"/>
      </c>
      <c r="AL105" s="296">
        <f t="shared" si="26"/>
      </c>
      <c r="AM105" s="296">
        <f t="shared" si="27"/>
      </c>
      <c r="AN105" s="296">
        <f t="shared" si="28"/>
      </c>
      <c r="AO105" s="296">
        <f t="shared" si="29"/>
        <v>0</v>
      </c>
      <c r="AP105" s="298">
        <f t="shared" si="30"/>
      </c>
    </row>
    <row r="106" spans="1:42" ht="18" customHeight="1">
      <c r="A106" s="46"/>
      <c r="B106" s="47"/>
      <c r="C106" s="47"/>
      <c r="D106" s="48"/>
      <c r="E106" s="221" t="s">
        <v>20</v>
      </c>
      <c r="F106" s="304"/>
      <c r="G106" s="304"/>
      <c r="H106" s="304"/>
      <c r="I106" s="304"/>
      <c r="J106" s="304"/>
      <c r="K106" s="304"/>
      <c r="L106" s="304"/>
      <c r="M106" s="304"/>
      <c r="N106" s="304"/>
      <c r="O106" s="304"/>
      <c r="P106" s="304"/>
      <c r="Q106" s="209"/>
      <c r="R106" s="9"/>
      <c r="S106" s="291"/>
      <c r="T106" s="297"/>
      <c r="U106" s="296"/>
      <c r="V106" s="296">
        <f>IF(W106="","",(SUM(W$10:W106)))</f>
      </c>
      <c r="W106" s="296"/>
      <c r="X106" s="296"/>
      <c r="Y106" s="296"/>
      <c r="Z106" s="296"/>
      <c r="AA106" s="296"/>
      <c r="AB106" s="296"/>
      <c r="AC106" s="296"/>
      <c r="AD106" s="296"/>
      <c r="AE106" s="296"/>
      <c r="AF106" s="296"/>
      <c r="AG106" s="299"/>
      <c r="AH106" s="295"/>
      <c r="AI106" s="295">
        <v>17</v>
      </c>
      <c r="AJ106" s="296">
        <f>'[1]選手登録'!F120</f>
      </c>
      <c r="AK106" s="296">
        <f t="shared" si="25"/>
      </c>
      <c r="AL106" s="296">
        <f t="shared" si="26"/>
      </c>
      <c r="AM106" s="296">
        <f t="shared" si="27"/>
      </c>
      <c r="AN106" s="296">
        <f t="shared" si="28"/>
      </c>
      <c r="AO106" s="296">
        <f t="shared" si="29"/>
        <v>0</v>
      </c>
      <c r="AP106" s="298">
        <f t="shared" si="30"/>
      </c>
    </row>
    <row r="107" spans="1:42" ht="18" customHeight="1">
      <c r="A107" s="305" t="s">
        <v>52</v>
      </c>
      <c r="B107" s="306"/>
      <c r="C107" s="306"/>
      <c r="D107" s="306"/>
      <c r="E107" s="93" t="s">
        <v>18</v>
      </c>
      <c r="F107" s="212" t="s">
        <v>48</v>
      </c>
      <c r="G107" s="212"/>
      <c r="H107" s="58" t="s">
        <v>10</v>
      </c>
      <c r="I107" s="93" t="s">
        <v>18</v>
      </c>
      <c r="J107" s="212" t="s">
        <v>48</v>
      </c>
      <c r="K107" s="212"/>
      <c r="L107" s="58" t="s">
        <v>10</v>
      </c>
      <c r="M107" s="93" t="s">
        <v>18</v>
      </c>
      <c r="N107" s="212" t="s">
        <v>48</v>
      </c>
      <c r="O107" s="212"/>
      <c r="P107" s="212"/>
      <c r="Q107" s="307" t="s">
        <v>10</v>
      </c>
      <c r="R107" s="9"/>
      <c r="S107" s="291"/>
      <c r="T107" s="297"/>
      <c r="U107" s="296"/>
      <c r="V107" s="296">
        <f>IF(W107="","",(SUM(W$10:W107)))</f>
      </c>
      <c r="W107" s="296">
        <f t="shared" si="24"/>
      </c>
      <c r="X107" s="296">
        <v>2</v>
      </c>
      <c r="Y107" s="296">
        <f>IF(ISBLANK(E60),"",E60)</f>
      </c>
      <c r="Z107" s="296">
        <f>IF(ISBLANK(E60),"",VLOOKUP(E60,女,18,FALSE))</f>
      </c>
      <c r="AA107" s="296">
        <f>IF(ISBLANK(E60),"",VLOOKUP(E60,女,19,FALSE))</f>
      </c>
      <c r="AB107" s="296">
        <f>IF(ISBLANK(E60),"",VLOOKUP(E60,女,4,FALSE))</f>
      </c>
      <c r="AC107" s="296">
        <f>IF(Y107="","","高学年　"&amp;C60)</f>
      </c>
      <c r="AD107" s="296">
        <f>IF(ISBLANK(H60),"",H60)</f>
      </c>
      <c r="AE107" s="296">
        <f>IF(ISBLANK('[1]選手登録'!F$8),"",'[1]選手登録'!F$8)</f>
      </c>
      <c r="AF107" s="296">
        <v>2</v>
      </c>
      <c r="AG107" s="299"/>
      <c r="AH107" s="295"/>
      <c r="AI107" s="295">
        <v>18</v>
      </c>
      <c r="AJ107" s="296">
        <f>'[1]選手登録'!F121</f>
      </c>
      <c r="AK107" s="296">
        <f t="shared" si="25"/>
      </c>
      <c r="AL107" s="296">
        <f t="shared" si="26"/>
      </c>
      <c r="AM107" s="296">
        <f t="shared" si="27"/>
      </c>
      <c r="AN107" s="296">
        <f t="shared" si="28"/>
      </c>
      <c r="AO107" s="296">
        <f t="shared" si="29"/>
        <v>0</v>
      </c>
      <c r="AP107" s="298">
        <f t="shared" si="30"/>
      </c>
    </row>
    <row r="108" spans="1:42" ht="18" customHeight="1" thickBot="1">
      <c r="A108" s="308" t="s">
        <v>113</v>
      </c>
      <c r="B108" s="309"/>
      <c r="C108" s="137" t="s">
        <v>24</v>
      </c>
      <c r="D108" s="138"/>
      <c r="E108" s="73"/>
      <c r="F108" s="139">
        <f aca="true" t="shared" si="31" ref="F108:F114">IF(ISBLANK(E108),"",VLOOKUP(E108,男,18,FALSE)&amp;" ・ "&amp;VLOOKUP(E108,男,4,FALSE))</f>
      </c>
      <c r="G108" s="139"/>
      <c r="H108" s="118"/>
      <c r="I108" s="73"/>
      <c r="J108" s="139">
        <f aca="true" t="shared" si="32" ref="J108:J114">IF(ISBLANK(I108),"",VLOOKUP(I108,男,18,FALSE)&amp;" ・ "&amp;VLOOKUP(I108,男,4,FALSE))</f>
      </c>
      <c r="K108" s="139"/>
      <c r="L108" s="116"/>
      <c r="M108" s="77"/>
      <c r="N108" s="140">
        <f aca="true" t="shared" si="33" ref="N108:N114">IF(ISBLANK(M108),"",VLOOKUP(M108,男,18,FALSE)&amp;" ・ "&amp;VLOOKUP(M108,男,4,FALSE))</f>
      </c>
      <c r="O108" s="141"/>
      <c r="P108" s="142"/>
      <c r="Q108" s="310"/>
      <c r="R108" s="10"/>
      <c r="S108" s="291"/>
      <c r="T108" s="297"/>
      <c r="U108" s="296"/>
      <c r="V108" s="296">
        <f>IF(W108="","",(SUM(W$10:W108)))</f>
      </c>
      <c r="W108" s="296">
        <f t="shared" si="24"/>
      </c>
      <c r="X108" s="296">
        <v>2</v>
      </c>
      <c r="Y108" s="296">
        <f>IF(ISBLANK(I60),"",I60)</f>
      </c>
      <c r="Z108" s="296">
        <f>IF(ISBLANK(I60),"",VLOOKUP(I60,女,18,FALSE))</f>
      </c>
      <c r="AA108" s="296">
        <f>IF(ISBLANK(I60),"",VLOOKUP(I60,女,19,FALSE))</f>
      </c>
      <c r="AB108" s="296">
        <f>IF(ISBLANK(I60),"",VLOOKUP(I60,女,4,FALSE))</f>
      </c>
      <c r="AC108" s="296">
        <f>IF(Y108="","","高学年　"&amp;C60)</f>
      </c>
      <c r="AD108" s="296">
        <f>IF(ISBLANK(L60),"",L60)</f>
      </c>
      <c r="AE108" s="296">
        <f>IF(ISBLANK('[1]選手登録'!F$8),"",'[1]選手登録'!F$8)</f>
      </c>
      <c r="AF108" s="296">
        <v>2</v>
      </c>
      <c r="AG108" s="299"/>
      <c r="AH108" s="295"/>
      <c r="AI108" s="295">
        <v>19</v>
      </c>
      <c r="AJ108" s="296">
        <f>'[1]選手登録'!F122</f>
      </c>
      <c r="AK108" s="296">
        <f t="shared" si="25"/>
      </c>
      <c r="AL108" s="296">
        <f t="shared" si="26"/>
      </c>
      <c r="AM108" s="296">
        <f t="shared" si="27"/>
      </c>
      <c r="AN108" s="296">
        <f t="shared" si="28"/>
      </c>
      <c r="AO108" s="296">
        <f t="shared" si="29"/>
        <v>0</v>
      </c>
      <c r="AP108" s="298">
        <f t="shared" si="30"/>
      </c>
    </row>
    <row r="109" spans="1:42" ht="18" customHeight="1">
      <c r="A109" s="311" t="s">
        <v>28</v>
      </c>
      <c r="B109" s="312"/>
      <c r="C109" s="313"/>
      <c r="D109" s="314"/>
      <c r="E109" s="72"/>
      <c r="F109" s="159">
        <f t="shared" si="31"/>
      </c>
      <c r="G109" s="159"/>
      <c r="H109" s="115"/>
      <c r="I109" s="72"/>
      <c r="J109" s="159">
        <f t="shared" si="32"/>
      </c>
      <c r="K109" s="159"/>
      <c r="L109" s="115"/>
      <c r="M109" s="72"/>
      <c r="N109" s="315">
        <f t="shared" si="33"/>
      </c>
      <c r="O109" s="316"/>
      <c r="P109" s="317"/>
      <c r="Q109" s="119"/>
      <c r="R109" s="10"/>
      <c r="S109" s="291"/>
      <c r="T109" s="297"/>
      <c r="U109" s="296"/>
      <c r="V109" s="296">
        <f>IF(W109="","",(SUM(W$10:W109)))</f>
      </c>
      <c r="W109" s="296">
        <f t="shared" si="24"/>
      </c>
      <c r="X109" s="296">
        <v>2</v>
      </c>
      <c r="Y109" s="296">
        <f>IF(ISBLANK(E61),"",E61)</f>
      </c>
      <c r="Z109" s="296">
        <f>IF(ISBLANK(E61),"",VLOOKUP(E61,女,18,FALSE))</f>
      </c>
      <c r="AA109" s="296">
        <f>IF(ISBLANK(E61),"",VLOOKUP(E61,女,19,FALSE))</f>
      </c>
      <c r="AB109" s="296">
        <f>IF(ISBLANK(E61),"",VLOOKUP(E61,女,4,FALSE))</f>
      </c>
      <c r="AC109" s="296">
        <f>IF(Y109="","","高学年　"&amp;C61)</f>
      </c>
      <c r="AD109" s="296">
        <f>IF(ISBLANK(H61),"",H61)</f>
      </c>
      <c r="AE109" s="296">
        <f>IF(ISBLANK('[1]選手登録'!F$8),"",'[1]選手登録'!F$8)</f>
      </c>
      <c r="AF109" s="296">
        <v>2</v>
      </c>
      <c r="AG109" s="299"/>
      <c r="AH109" s="295"/>
      <c r="AI109" s="295">
        <v>20</v>
      </c>
      <c r="AJ109" s="296">
        <f>'[1]選手登録'!F123</f>
      </c>
      <c r="AK109" s="296">
        <f t="shared" si="25"/>
      </c>
      <c r="AL109" s="296">
        <f t="shared" si="26"/>
      </c>
      <c r="AM109" s="296">
        <f t="shared" si="27"/>
      </c>
      <c r="AN109" s="296">
        <f t="shared" si="28"/>
      </c>
      <c r="AO109" s="296">
        <f t="shared" si="29"/>
        <v>0</v>
      </c>
      <c r="AP109" s="298">
        <f t="shared" si="30"/>
      </c>
    </row>
    <row r="110" spans="1:42" ht="18" customHeight="1">
      <c r="A110" s="318"/>
      <c r="B110" s="319"/>
      <c r="C110" s="320"/>
      <c r="D110" s="321"/>
      <c r="E110" s="72"/>
      <c r="F110" s="151">
        <f t="shared" si="31"/>
      </c>
      <c r="G110" s="151"/>
      <c r="H110" s="110"/>
      <c r="I110" s="72"/>
      <c r="J110" s="151">
        <f t="shared" si="32"/>
      </c>
      <c r="K110" s="151"/>
      <c r="L110" s="110"/>
      <c r="M110" s="70"/>
      <c r="N110" s="152">
        <f t="shared" si="33"/>
      </c>
      <c r="O110" s="153"/>
      <c r="P110" s="154"/>
      <c r="Q110" s="120"/>
      <c r="R110" s="10"/>
      <c r="S110" s="291"/>
      <c r="T110" s="297"/>
      <c r="U110" s="296"/>
      <c r="V110" s="296">
        <f>IF(W110="","",(SUM(W$10:W110)))</f>
      </c>
      <c r="W110" s="296">
        <f t="shared" si="24"/>
      </c>
      <c r="X110" s="296">
        <v>2</v>
      </c>
      <c r="Y110" s="296">
        <f>IF(ISBLANK(I61),"",I61)</f>
      </c>
      <c r="Z110" s="296">
        <f>IF(ISBLANK(I61),"",VLOOKUP(I61,女,18,FALSE))</f>
      </c>
      <c r="AA110" s="296">
        <f>IF(ISBLANK(I61),"",VLOOKUP(I61,女,19,FALSE))</f>
      </c>
      <c r="AB110" s="296">
        <f>IF(ISBLANK(I61),"",VLOOKUP(I61,女,4,FALSE))</f>
      </c>
      <c r="AC110" s="296">
        <f>IF(Y110="","","高学年　"&amp;C61)</f>
      </c>
      <c r="AD110" s="296">
        <f>IF(ISBLANK(L61),"",L61)</f>
      </c>
      <c r="AE110" s="296">
        <f>IF(ISBLANK('[1]選手登録'!F$8),"",'[1]選手登録'!F$8)</f>
      </c>
      <c r="AF110" s="296">
        <v>2</v>
      </c>
      <c r="AG110" s="299"/>
      <c r="AH110" s="295"/>
      <c r="AI110" s="295">
        <v>21</v>
      </c>
      <c r="AJ110" s="296">
        <f>'[1]選手登録'!F124</f>
      </c>
      <c r="AK110" s="296">
        <f t="shared" si="25"/>
      </c>
      <c r="AL110" s="296">
        <f t="shared" si="26"/>
      </c>
      <c r="AM110" s="296">
        <f t="shared" si="27"/>
      </c>
      <c r="AN110" s="296">
        <f t="shared" si="28"/>
      </c>
      <c r="AO110" s="296">
        <f t="shared" si="29"/>
        <v>0</v>
      </c>
      <c r="AP110" s="298">
        <f t="shared" si="30"/>
      </c>
    </row>
    <row r="111" spans="1:42" ht="18" customHeight="1">
      <c r="A111" s="318"/>
      <c r="B111" s="319"/>
      <c r="C111" s="320"/>
      <c r="D111" s="321"/>
      <c r="E111" s="70"/>
      <c r="F111" s="151">
        <f t="shared" si="31"/>
      </c>
      <c r="G111" s="151"/>
      <c r="H111" s="110"/>
      <c r="I111" s="70"/>
      <c r="J111" s="151">
        <f t="shared" si="32"/>
      </c>
      <c r="K111" s="151"/>
      <c r="L111" s="110"/>
      <c r="M111" s="70"/>
      <c r="N111" s="152">
        <f t="shared" si="33"/>
      </c>
      <c r="O111" s="153"/>
      <c r="P111" s="154"/>
      <c r="Q111" s="120"/>
      <c r="R111" s="10"/>
      <c r="S111" s="291"/>
      <c r="T111" s="297"/>
      <c r="U111" s="296"/>
      <c r="V111" s="296">
        <f>IF(W111="","",(SUM(W$10:W111)))</f>
      </c>
      <c r="W111" s="296">
        <f t="shared" si="24"/>
      </c>
      <c r="X111" s="296">
        <v>2</v>
      </c>
      <c r="Y111" s="296">
        <f>IF(ISBLANK(E62),"",E62)</f>
      </c>
      <c r="Z111" s="296">
        <f>IF(ISBLANK(E62),"",VLOOKUP(E62,女,18,FALSE))</f>
      </c>
      <c r="AA111" s="296">
        <f>IF(ISBLANK(E62),"",VLOOKUP(E62,女,19,FALSE))</f>
      </c>
      <c r="AB111" s="296">
        <f>IF(ISBLANK(E62),"",VLOOKUP(E62,女,4,FALSE))</f>
      </c>
      <c r="AC111" s="296">
        <f>IF(Y111="","","高学年　"&amp;C62)</f>
      </c>
      <c r="AD111" s="296">
        <f>IF(ISBLANK(H62),"",H62)</f>
      </c>
      <c r="AE111" s="296">
        <f>IF(ISBLANK('[1]選手登録'!F$8),"",'[1]選手登録'!F$8)</f>
      </c>
      <c r="AF111" s="296">
        <v>2</v>
      </c>
      <c r="AG111" s="299"/>
      <c r="AH111" s="295"/>
      <c r="AI111" s="295">
        <v>22</v>
      </c>
      <c r="AJ111" s="296">
        <f>'[1]選手登録'!F125</f>
      </c>
      <c r="AK111" s="296">
        <f t="shared" si="25"/>
      </c>
      <c r="AL111" s="296">
        <f t="shared" si="26"/>
      </c>
      <c r="AM111" s="296">
        <f t="shared" si="27"/>
      </c>
      <c r="AN111" s="296">
        <f t="shared" si="28"/>
      </c>
      <c r="AO111" s="296">
        <f t="shared" si="29"/>
        <v>0</v>
      </c>
      <c r="AP111" s="298">
        <f t="shared" si="30"/>
      </c>
    </row>
    <row r="112" spans="1:42" ht="18" customHeight="1">
      <c r="A112" s="318"/>
      <c r="B112" s="319"/>
      <c r="C112" s="320"/>
      <c r="D112" s="321"/>
      <c r="E112" s="70"/>
      <c r="F112" s="151">
        <f t="shared" si="31"/>
      </c>
      <c r="G112" s="151"/>
      <c r="H112" s="110"/>
      <c r="I112" s="70"/>
      <c r="J112" s="151">
        <f t="shared" si="32"/>
      </c>
      <c r="K112" s="151"/>
      <c r="L112" s="110"/>
      <c r="M112" s="70"/>
      <c r="N112" s="152">
        <f t="shared" si="33"/>
      </c>
      <c r="O112" s="153"/>
      <c r="P112" s="154"/>
      <c r="Q112" s="120"/>
      <c r="R112" s="10"/>
      <c r="S112" s="291"/>
      <c r="T112" s="297"/>
      <c r="U112" s="296"/>
      <c r="V112" s="296">
        <f>IF(W112="","",(SUM(W$10:W112)))</f>
      </c>
      <c r="W112" s="296">
        <f t="shared" si="24"/>
      </c>
      <c r="X112" s="296">
        <v>2</v>
      </c>
      <c r="Y112" s="296">
        <f>IF(ISBLANK(I62),"",I62)</f>
      </c>
      <c r="Z112" s="296">
        <f>IF(ISBLANK(I62),"",VLOOKUP(I62,女,18,FALSE))</f>
      </c>
      <c r="AA112" s="296">
        <f>IF(ISBLANK(I62),"",VLOOKUP(I62,女,19,FALSE))</f>
      </c>
      <c r="AB112" s="296">
        <f>IF(ISBLANK(I62),"",VLOOKUP(I62,女,4,FALSE))</f>
      </c>
      <c r="AC112" s="296">
        <f>IF(Y112="","","高学年　"&amp;C62)</f>
      </c>
      <c r="AD112" s="296">
        <f>IF(ISBLANK(L62),"",L62)</f>
      </c>
      <c r="AE112" s="296">
        <f>IF(ISBLANK('[1]選手登録'!F$8),"",'[1]選手登録'!F$8)</f>
      </c>
      <c r="AF112" s="296">
        <v>2</v>
      </c>
      <c r="AG112" s="299"/>
      <c r="AH112" s="295"/>
      <c r="AI112" s="295">
        <v>23</v>
      </c>
      <c r="AJ112" s="296">
        <f>'[1]選手登録'!F126</f>
      </c>
      <c r="AK112" s="296">
        <f t="shared" si="25"/>
      </c>
      <c r="AL112" s="296">
        <f t="shared" si="26"/>
      </c>
      <c r="AM112" s="296">
        <f t="shared" si="27"/>
      </c>
      <c r="AN112" s="296">
        <f t="shared" si="28"/>
      </c>
      <c r="AO112" s="296">
        <f t="shared" si="29"/>
        <v>0</v>
      </c>
      <c r="AP112" s="298">
        <f t="shared" si="30"/>
      </c>
    </row>
    <row r="113" spans="1:42" ht="18" customHeight="1">
      <c r="A113" s="318"/>
      <c r="B113" s="319"/>
      <c r="C113" s="320"/>
      <c r="D113" s="321"/>
      <c r="E113" s="70"/>
      <c r="F113" s="151">
        <f t="shared" si="31"/>
      </c>
      <c r="G113" s="151"/>
      <c r="H113" s="110"/>
      <c r="I113" s="70"/>
      <c r="J113" s="151">
        <f t="shared" si="32"/>
      </c>
      <c r="K113" s="151"/>
      <c r="L113" s="110"/>
      <c r="M113" s="70"/>
      <c r="N113" s="152">
        <f t="shared" si="33"/>
      </c>
      <c r="O113" s="153"/>
      <c r="P113" s="154"/>
      <c r="Q113" s="120"/>
      <c r="R113" s="10"/>
      <c r="S113" s="291"/>
      <c r="T113" s="297"/>
      <c r="U113" s="296"/>
      <c r="V113" s="296">
        <f>IF(W113="","",(SUM(W$10:W113)))</f>
      </c>
      <c r="W113" s="296">
        <f t="shared" si="24"/>
      </c>
      <c r="X113" s="296">
        <v>2</v>
      </c>
      <c r="Y113" s="296">
        <f>IF(ISBLANK(E63),"",E63)</f>
      </c>
      <c r="Z113" s="296">
        <f>IF(ISBLANK(E63),"",VLOOKUP(E63,女,18,FALSE))</f>
      </c>
      <c r="AA113" s="296">
        <f>IF(ISBLANK(E63),"",VLOOKUP(E63,女,19,FALSE))</f>
      </c>
      <c r="AB113" s="296">
        <f>IF(ISBLANK(E63),"",VLOOKUP(E63,女,4,FALSE))</f>
      </c>
      <c r="AC113" s="296">
        <f>IF(Y113="","","高学年　"&amp;C63)</f>
      </c>
      <c r="AD113" s="296">
        <f>IF(ISBLANK(H63),"",H63)</f>
      </c>
      <c r="AE113" s="296">
        <f>IF(ISBLANK('[1]選手登録'!F$8),"",'[1]選手登録'!F$8)</f>
      </c>
      <c r="AF113" s="296">
        <v>2</v>
      </c>
      <c r="AG113" s="299"/>
      <c r="AH113" s="295"/>
      <c r="AI113" s="295">
        <v>24</v>
      </c>
      <c r="AJ113" s="296">
        <f>'[1]選手登録'!F127</f>
      </c>
      <c r="AK113" s="296">
        <f t="shared" si="25"/>
      </c>
      <c r="AL113" s="296">
        <f t="shared" si="26"/>
      </c>
      <c r="AM113" s="296">
        <f t="shared" si="27"/>
      </c>
      <c r="AN113" s="296">
        <f t="shared" si="28"/>
      </c>
      <c r="AO113" s="296">
        <f t="shared" si="29"/>
        <v>0</v>
      </c>
      <c r="AP113" s="298">
        <f t="shared" si="30"/>
      </c>
    </row>
    <row r="114" spans="1:42" ht="18" customHeight="1" thickBot="1">
      <c r="A114" s="322"/>
      <c r="B114" s="323"/>
      <c r="C114" s="324"/>
      <c r="D114" s="325"/>
      <c r="E114" s="73"/>
      <c r="F114" s="139">
        <f t="shared" si="31"/>
      </c>
      <c r="G114" s="139"/>
      <c r="H114" s="116"/>
      <c r="I114" s="73"/>
      <c r="J114" s="139">
        <f t="shared" si="32"/>
      </c>
      <c r="K114" s="139"/>
      <c r="L114" s="118"/>
      <c r="M114" s="73"/>
      <c r="N114" s="140">
        <f t="shared" si="33"/>
      </c>
      <c r="O114" s="141"/>
      <c r="P114" s="142"/>
      <c r="Q114" s="121"/>
      <c r="R114" s="10"/>
      <c r="S114" s="291"/>
      <c r="T114" s="297"/>
      <c r="U114" s="296"/>
      <c r="V114" s="296">
        <f>IF(W114="","",(SUM(W$10:W114)))</f>
      </c>
      <c r="W114" s="296">
        <f t="shared" si="24"/>
      </c>
      <c r="X114" s="296">
        <v>2</v>
      </c>
      <c r="Y114" s="296">
        <f>IF(ISBLANK(I63),"",I63)</f>
      </c>
      <c r="Z114" s="296">
        <f>IF(ISBLANK(I63),"",VLOOKUP(I63,女,18,FALSE))</f>
      </c>
      <c r="AA114" s="296">
        <f>IF(ISBLANK(I63),"",VLOOKUP(I63,女,19,FALSE))</f>
      </c>
      <c r="AB114" s="296">
        <f>IF(ISBLANK(I63),"",VLOOKUP(I63,女,4,FALSE))</f>
      </c>
      <c r="AC114" s="296">
        <f>IF(Y114="","","高学年　"&amp;C63)</f>
      </c>
      <c r="AD114" s="296">
        <f>IF(ISBLANK(L63),"",L63)</f>
      </c>
      <c r="AE114" s="296">
        <f>IF(ISBLANK('[1]選手登録'!F$8),"",'[1]選手登録'!F$8)</f>
      </c>
      <c r="AF114" s="296">
        <v>2</v>
      </c>
      <c r="AG114" s="299"/>
      <c r="AH114" s="295"/>
      <c r="AI114" s="295">
        <v>25</v>
      </c>
      <c r="AJ114" s="296">
        <f>'[1]選手登録'!F128</f>
      </c>
      <c r="AK114" s="296">
        <f t="shared" si="25"/>
      </c>
      <c r="AL114" s="296">
        <f t="shared" si="26"/>
      </c>
      <c r="AM114" s="296">
        <f t="shared" si="27"/>
      </c>
      <c r="AN114" s="296">
        <f t="shared" si="28"/>
      </c>
      <c r="AO114" s="296">
        <f t="shared" si="29"/>
        <v>0</v>
      </c>
      <c r="AP114" s="298">
        <f t="shared" si="30"/>
      </c>
    </row>
    <row r="115" spans="1:42" ht="18" customHeight="1" thickBot="1">
      <c r="A115" s="49"/>
      <c r="B115" s="49"/>
      <c r="C115" s="49"/>
      <c r="D115" s="35"/>
      <c r="E115" s="57"/>
      <c r="F115" s="51"/>
      <c r="G115" s="326"/>
      <c r="H115" s="51"/>
      <c r="I115" s="50"/>
      <c r="J115" s="51"/>
      <c r="K115" s="51"/>
      <c r="L115" s="51"/>
      <c r="M115" s="327"/>
      <c r="N115" s="50"/>
      <c r="O115" s="52"/>
      <c r="P115" s="52"/>
      <c r="R115" s="10"/>
      <c r="S115" s="291"/>
      <c r="T115" s="297"/>
      <c r="U115" s="296"/>
      <c r="V115" s="296">
        <f>IF(W115="","",(SUM(W$10:W115)))</f>
      </c>
      <c r="W115" s="296">
        <f t="shared" si="24"/>
      </c>
      <c r="X115" s="296">
        <v>2</v>
      </c>
      <c r="Y115" s="296">
        <f>IF(ISBLANK(E64),"",E64)</f>
      </c>
      <c r="Z115" s="296">
        <f>IF(ISBLANK(E64),"",VLOOKUP(E64,女,18,FALSE))</f>
      </c>
      <c r="AA115" s="296">
        <f>IF(ISBLANK(E64),"",VLOOKUP(E64,女,19,FALSE))</f>
      </c>
      <c r="AB115" s="296">
        <f>IF(ISBLANK(E64),"",VLOOKUP(E64,女,4,FALSE))</f>
      </c>
      <c r="AC115" s="296">
        <f>IF(Y115="","","高学年　"&amp;C64)</f>
      </c>
      <c r="AD115" s="296">
        <f>IF(ISBLANK(H64),"",H64)</f>
      </c>
      <c r="AE115" s="296">
        <f>IF(ISBLANK('[1]選手登録'!F$8),"",'[1]選手登録'!F$8)</f>
      </c>
      <c r="AF115" s="296">
        <v>2</v>
      </c>
      <c r="AG115" s="299"/>
      <c r="AH115" s="295"/>
      <c r="AI115" s="295">
        <v>26</v>
      </c>
      <c r="AJ115" s="296">
        <f>'[1]選手登録'!F129</f>
      </c>
      <c r="AK115" s="296">
        <f t="shared" si="25"/>
      </c>
      <c r="AL115" s="296">
        <f t="shared" si="26"/>
      </c>
      <c r="AM115" s="296">
        <f t="shared" si="27"/>
      </c>
      <c r="AN115" s="296">
        <f t="shared" si="28"/>
      </c>
      <c r="AO115" s="296">
        <f t="shared" si="29"/>
        <v>0</v>
      </c>
      <c r="AP115" s="298">
        <f t="shared" si="30"/>
      </c>
    </row>
    <row r="116" spans="1:42" ht="18" customHeight="1">
      <c r="A116" s="46"/>
      <c r="B116" s="47"/>
      <c r="C116" s="47"/>
      <c r="D116" s="48"/>
      <c r="E116" s="221" t="s">
        <v>20</v>
      </c>
      <c r="F116" s="304"/>
      <c r="G116" s="304"/>
      <c r="H116" s="304"/>
      <c r="I116" s="304"/>
      <c r="J116" s="304"/>
      <c r="K116" s="304"/>
      <c r="L116" s="304"/>
      <c r="M116" s="304"/>
      <c r="N116" s="304"/>
      <c r="O116" s="304"/>
      <c r="P116" s="304"/>
      <c r="Q116" s="209"/>
      <c r="R116" s="9"/>
      <c r="S116" s="291"/>
      <c r="T116" s="297"/>
      <c r="U116" s="296"/>
      <c r="V116" s="296">
        <f>IF(W116="","",(SUM(W$10:W116)))</f>
      </c>
      <c r="W116" s="296">
        <f t="shared" si="24"/>
      </c>
      <c r="X116" s="296">
        <v>2</v>
      </c>
      <c r="Y116" s="296">
        <f>IF(ISBLANK(I64),"",I64)</f>
      </c>
      <c r="Z116" s="296">
        <f>IF(ISBLANK(I64),"",VLOOKUP(I64,女,18,FALSE))</f>
      </c>
      <c r="AA116" s="296">
        <f>IF(ISBLANK(I64),"",VLOOKUP(I64,女,19,FALSE))</f>
      </c>
      <c r="AB116" s="296">
        <f>IF(ISBLANK(I64),"",VLOOKUP(I64,女,4,FALSE))</f>
      </c>
      <c r="AC116" s="296">
        <f>IF(Y116="","","高学年　"&amp;C64)</f>
      </c>
      <c r="AD116" s="296">
        <f>IF(ISBLANK(L64),"",L64)</f>
      </c>
      <c r="AE116" s="296">
        <f>IF(ISBLANK('[1]選手登録'!F$8),"",'[1]選手登録'!F$8)</f>
      </c>
      <c r="AF116" s="296">
        <v>2</v>
      </c>
      <c r="AG116" s="299"/>
      <c r="AH116" s="295"/>
      <c r="AI116" s="295">
        <v>27</v>
      </c>
      <c r="AJ116" s="296">
        <f>'[1]選手登録'!F130</f>
      </c>
      <c r="AK116" s="296">
        <f t="shared" si="25"/>
      </c>
      <c r="AL116" s="296">
        <f t="shared" si="26"/>
      </c>
      <c r="AM116" s="296">
        <f t="shared" si="27"/>
      </c>
      <c r="AN116" s="296">
        <f t="shared" si="28"/>
      </c>
      <c r="AO116" s="296">
        <f t="shared" si="29"/>
        <v>0</v>
      </c>
      <c r="AP116" s="298">
        <f t="shared" si="30"/>
      </c>
    </row>
    <row r="117" spans="1:42" ht="18" customHeight="1">
      <c r="A117" s="305" t="s">
        <v>52</v>
      </c>
      <c r="B117" s="306"/>
      <c r="C117" s="306"/>
      <c r="D117" s="306"/>
      <c r="E117" s="93" t="s">
        <v>18</v>
      </c>
      <c r="F117" s="212" t="s">
        <v>48</v>
      </c>
      <c r="G117" s="212"/>
      <c r="H117" s="58" t="s">
        <v>10</v>
      </c>
      <c r="I117" s="93" t="s">
        <v>18</v>
      </c>
      <c r="J117" s="212" t="s">
        <v>48</v>
      </c>
      <c r="K117" s="212"/>
      <c r="L117" s="58" t="s">
        <v>10</v>
      </c>
      <c r="M117" s="93" t="s">
        <v>18</v>
      </c>
      <c r="N117" s="212" t="s">
        <v>48</v>
      </c>
      <c r="O117" s="212"/>
      <c r="P117" s="212"/>
      <c r="Q117" s="328" t="s">
        <v>10</v>
      </c>
      <c r="R117" s="11"/>
      <c r="S117" s="291"/>
      <c r="T117" s="297"/>
      <c r="U117" s="296"/>
      <c r="V117" s="296">
        <f>IF(W117="","",(SUM(W$10:W117)))</f>
      </c>
      <c r="W117" s="296"/>
      <c r="X117" s="296">
        <v>2</v>
      </c>
      <c r="Y117" s="296">
        <f>IF(ISBLANK(E65),"",E65)</f>
      </c>
      <c r="Z117" s="296">
        <f>IF(ISBLANK(E65),"",VLOOKUP(E65,女,18,FALSE))</f>
      </c>
      <c r="AA117" s="296">
        <f>IF(ISBLANK(E65),"",VLOOKUP(E65,女,19,FALSE))</f>
      </c>
      <c r="AB117" s="296">
        <f>IF(ISBLANK(E65),"",VLOOKUP(E65,女,4,FALSE))</f>
      </c>
      <c r="AC117" s="296">
        <f>IF(Y117="","","高学年　"&amp;C65)</f>
      </c>
      <c r="AD117" s="296">
        <f>IF(ISBLANK(H65),"",H65)</f>
      </c>
      <c r="AE117" s="296">
        <f>IF(ISBLANK('[1]選手登録'!F$8),"",'[1]選手登録'!F$8)</f>
      </c>
      <c r="AF117" s="296">
        <v>2</v>
      </c>
      <c r="AG117" s="299"/>
      <c r="AH117" s="295"/>
      <c r="AI117" s="295">
        <v>28</v>
      </c>
      <c r="AJ117" s="296">
        <f>'[1]選手登録'!F131</f>
      </c>
      <c r="AK117" s="296">
        <f t="shared" si="25"/>
      </c>
      <c r="AL117" s="296">
        <f t="shared" si="26"/>
      </c>
      <c r="AM117" s="296">
        <f t="shared" si="27"/>
      </c>
      <c r="AN117" s="296">
        <f t="shared" si="28"/>
      </c>
      <c r="AO117" s="296">
        <f t="shared" si="29"/>
        <v>0</v>
      </c>
      <c r="AP117" s="298">
        <f t="shared" si="30"/>
      </c>
    </row>
    <row r="118" spans="1:42" ht="18" customHeight="1" thickBot="1">
      <c r="A118" s="329" t="s">
        <v>47</v>
      </c>
      <c r="B118" s="329"/>
      <c r="C118" s="313"/>
      <c r="D118" s="314"/>
      <c r="E118" s="72"/>
      <c r="F118" s="159">
        <f aca="true" t="shared" si="34" ref="F118:F123">IF(ISBLANK(E118),"",VLOOKUP(E118,女,18,FALSE)&amp;" ・ "&amp;VLOOKUP(E118,女,4,FALSE))</f>
      </c>
      <c r="G118" s="159"/>
      <c r="H118" s="115"/>
      <c r="I118" s="72"/>
      <c r="J118" s="159">
        <f aca="true" t="shared" si="35" ref="J118:J123">IF(ISBLANK(I118),"",VLOOKUP(I118,女,18,FALSE)&amp;" ・ "&amp;VLOOKUP(I118,女,4,FALSE))</f>
      </c>
      <c r="K118" s="159"/>
      <c r="L118" s="115"/>
      <c r="M118" s="72"/>
      <c r="N118" s="315">
        <f aca="true" t="shared" si="36" ref="N118:N123">IF(ISBLANK(M118),"",VLOOKUP(M118,女,18,FALSE)&amp;" ・ "&amp;VLOOKUP(M118,女,4,FALSE))</f>
      </c>
      <c r="O118" s="316"/>
      <c r="P118" s="317"/>
      <c r="Q118" s="330"/>
      <c r="R118" s="9"/>
      <c r="S118" s="291"/>
      <c r="T118" s="297"/>
      <c r="U118" s="296"/>
      <c r="V118" s="296">
        <f>IF(W118="","",(SUM(W$10:W118)))</f>
      </c>
      <c r="W118" s="296"/>
      <c r="X118" s="296">
        <v>2</v>
      </c>
      <c r="Y118" s="296">
        <f>IF(ISBLANK(I65),"",I65)</f>
      </c>
      <c r="Z118" s="296">
        <f>IF(ISBLANK(I65),"",VLOOKUP(I65,女,18,FALSE))</f>
      </c>
      <c r="AA118" s="296">
        <f>IF(ISBLANK(I65),"",VLOOKUP(I65,女,19,FALSE))</f>
      </c>
      <c r="AB118" s="296">
        <f>IF(ISBLANK(I65),"",VLOOKUP(I65,女,4,FALSE))</f>
      </c>
      <c r="AC118" s="296">
        <f>IF(Y118="","","高学年　"&amp;C65)</f>
      </c>
      <c r="AD118" s="296"/>
      <c r="AE118" s="296">
        <f>IF(ISBLANK('[1]選手登録'!F$8),"",'[1]選手登録'!F$8)</f>
      </c>
      <c r="AF118" s="296">
        <v>2</v>
      </c>
      <c r="AG118" s="299"/>
      <c r="AH118" s="295"/>
      <c r="AI118" s="295">
        <v>29</v>
      </c>
      <c r="AJ118" s="296">
        <f>'[1]選手登録'!F132</f>
      </c>
      <c r="AK118" s="296">
        <f t="shared" si="25"/>
      </c>
      <c r="AL118" s="296">
        <f t="shared" si="26"/>
      </c>
      <c r="AM118" s="296">
        <f t="shared" si="27"/>
      </c>
      <c r="AN118" s="296">
        <f t="shared" si="28"/>
      </c>
      <c r="AO118" s="296">
        <f t="shared" si="29"/>
        <v>0</v>
      </c>
      <c r="AP118" s="298">
        <f t="shared" si="30"/>
      </c>
    </row>
    <row r="119" spans="1:42" ht="18" customHeight="1" thickBot="1">
      <c r="A119" s="331"/>
      <c r="B119" s="331"/>
      <c r="C119" s="332"/>
      <c r="D119" s="321"/>
      <c r="E119" s="72"/>
      <c r="F119" s="151">
        <f t="shared" si="34"/>
      </c>
      <c r="G119" s="151"/>
      <c r="H119" s="110"/>
      <c r="I119" s="72"/>
      <c r="J119" s="151">
        <f t="shared" si="35"/>
      </c>
      <c r="K119" s="151"/>
      <c r="L119" s="110"/>
      <c r="M119" s="70"/>
      <c r="N119" s="152">
        <f t="shared" si="36"/>
      </c>
      <c r="O119" s="153"/>
      <c r="P119" s="154"/>
      <c r="Q119" s="120"/>
      <c r="R119" s="9"/>
      <c r="S119" s="291"/>
      <c r="T119" s="297"/>
      <c r="U119" s="296"/>
      <c r="V119" s="296">
        <f>IF(W119="","",(SUM(W$10:W119)))</f>
      </c>
      <c r="W119" s="296"/>
      <c r="X119" s="296">
        <v>2</v>
      </c>
      <c r="Y119" s="296">
        <f>IF(ISBLANK(M65),"",M65)</f>
      </c>
      <c r="Z119" s="296">
        <f>IF(ISBLANK(M65),"",VLOOKUP(M65,女,18,FALSE))</f>
      </c>
      <c r="AA119" s="296">
        <f>IF(ISBLANK(M65),"",VLOOKUP(M65,女,19,FALSE))</f>
      </c>
      <c r="AB119" s="296">
        <f>IF(ISBLANK(M65),"",VLOOKUP(M65,女,4,FALSE))</f>
      </c>
      <c r="AC119" s="296">
        <f>IF(Y119="","","高学年　"&amp;C65)</f>
      </c>
      <c r="AD119" s="296"/>
      <c r="AE119" s="296">
        <f>IF(ISBLANK('[1]選手登録'!F$8),"",'[1]選手登録'!F$8)</f>
      </c>
      <c r="AF119" s="296">
        <v>2</v>
      </c>
      <c r="AG119" s="299"/>
      <c r="AH119" s="295"/>
      <c r="AI119" s="295">
        <v>30</v>
      </c>
      <c r="AJ119" s="296">
        <f>'[1]選手登録'!F133</f>
      </c>
      <c r="AK119" s="296">
        <f t="shared" si="25"/>
      </c>
      <c r="AL119" s="296">
        <f t="shared" si="26"/>
      </c>
      <c r="AM119" s="296">
        <f t="shared" si="27"/>
      </c>
      <c r="AN119" s="296">
        <f t="shared" si="28"/>
      </c>
      <c r="AO119" s="296">
        <f t="shared" si="29"/>
        <v>0</v>
      </c>
      <c r="AP119" s="298">
        <f t="shared" si="30"/>
      </c>
    </row>
    <row r="120" spans="1:42" ht="18" customHeight="1" thickBot="1">
      <c r="A120" s="331"/>
      <c r="B120" s="331"/>
      <c r="C120" s="320"/>
      <c r="D120" s="321"/>
      <c r="E120" s="70"/>
      <c r="F120" s="151">
        <f t="shared" si="34"/>
      </c>
      <c r="G120" s="151"/>
      <c r="H120" s="110"/>
      <c r="I120" s="70"/>
      <c r="J120" s="151">
        <f t="shared" si="35"/>
      </c>
      <c r="K120" s="151"/>
      <c r="L120" s="110"/>
      <c r="M120" s="70"/>
      <c r="N120" s="152">
        <f t="shared" si="36"/>
      </c>
      <c r="O120" s="153"/>
      <c r="P120" s="154"/>
      <c r="Q120" s="120"/>
      <c r="R120" s="9"/>
      <c r="S120" s="291"/>
      <c r="T120" s="297"/>
      <c r="U120" s="296"/>
      <c r="V120" s="296">
        <f>IF(W120="","",(SUM(W$10:W120)))</f>
      </c>
      <c r="W120" s="296"/>
      <c r="X120" s="296">
        <v>2</v>
      </c>
      <c r="Y120" s="296">
        <f>IF(ISBLANK(E66),"",E66)</f>
      </c>
      <c r="Z120" s="296">
        <f>IF(ISBLANK(E66),"",VLOOKUP(E66,女,18,FALSE))</f>
      </c>
      <c r="AA120" s="296">
        <f>IF(ISBLANK(E66),"",VLOOKUP(E66,女,19,FALSE))</f>
      </c>
      <c r="AB120" s="296">
        <f>IF(ISBLANK(E66),"",VLOOKUP(E66,女,4,FALSE))</f>
      </c>
      <c r="AC120" s="296">
        <f>IF(Y120="","","高学年　"&amp;C65)</f>
      </c>
      <c r="AD120" s="296"/>
      <c r="AE120" s="296">
        <f>IF(ISBLANK('[1]選手登録'!F$8),"",'[1]選手登録'!F$8)</f>
      </c>
      <c r="AF120" s="296">
        <v>2</v>
      </c>
      <c r="AG120" s="299"/>
      <c r="AH120" s="295"/>
      <c r="AI120" s="295">
        <v>31</v>
      </c>
      <c r="AJ120" s="296">
        <f>'[1]選手登録'!F134</f>
      </c>
      <c r="AK120" s="296">
        <f t="shared" si="25"/>
      </c>
      <c r="AL120" s="296">
        <f t="shared" si="26"/>
      </c>
      <c r="AM120" s="296">
        <f t="shared" si="27"/>
      </c>
      <c r="AN120" s="296">
        <f t="shared" si="28"/>
      </c>
      <c r="AO120" s="296">
        <f t="shared" si="29"/>
        <v>0</v>
      </c>
      <c r="AP120" s="298">
        <f t="shared" si="30"/>
      </c>
    </row>
    <row r="121" spans="1:42" ht="18" customHeight="1" thickBot="1">
      <c r="A121" s="331"/>
      <c r="B121" s="331"/>
      <c r="C121" s="320"/>
      <c r="D121" s="321"/>
      <c r="E121" s="70"/>
      <c r="F121" s="151">
        <f t="shared" si="34"/>
      </c>
      <c r="G121" s="151"/>
      <c r="H121" s="110"/>
      <c r="I121" s="70"/>
      <c r="J121" s="151">
        <f t="shared" si="35"/>
      </c>
      <c r="K121" s="151"/>
      <c r="L121" s="110"/>
      <c r="M121" s="70"/>
      <c r="N121" s="152">
        <f t="shared" si="36"/>
      </c>
      <c r="O121" s="153"/>
      <c r="P121" s="154"/>
      <c r="Q121" s="120"/>
      <c r="R121" s="9"/>
      <c r="S121" s="291"/>
      <c r="T121" s="297"/>
      <c r="U121" s="296"/>
      <c r="V121" s="296">
        <f>IF(W121="","",(SUM(W$10:W121)))</f>
      </c>
      <c r="W121" s="296"/>
      <c r="X121" s="296">
        <v>2</v>
      </c>
      <c r="Y121" s="296">
        <f>IF(ISBLANK(I66),"",I66)</f>
      </c>
      <c r="Z121" s="296">
        <f>IF(ISBLANK(I66),"",VLOOKUP(I66,女,18,FALSE))</f>
      </c>
      <c r="AA121" s="296">
        <f>IF(ISBLANK(I66),"",VLOOKUP(I66,女,19,FALSE))</f>
      </c>
      <c r="AB121" s="296">
        <f>IF(ISBLANK(I66),"",VLOOKUP(I66,女,4,FALSE))</f>
      </c>
      <c r="AC121" s="296">
        <f>IF(Y121="","","高学年　"&amp;C65)</f>
      </c>
      <c r="AD121" s="296"/>
      <c r="AE121" s="296">
        <f>IF(ISBLANK('[1]選手登録'!F$8),"",'[1]選手登録'!F$8)</f>
      </c>
      <c r="AF121" s="296">
        <v>2</v>
      </c>
      <c r="AG121" s="299"/>
      <c r="AH121" s="295"/>
      <c r="AI121" s="295">
        <v>32</v>
      </c>
      <c r="AJ121" s="296">
        <f>'[1]選手登録'!F135</f>
      </c>
      <c r="AK121" s="296">
        <f t="shared" si="25"/>
      </c>
      <c r="AL121" s="296">
        <f t="shared" si="26"/>
      </c>
      <c r="AM121" s="296">
        <f t="shared" si="27"/>
      </c>
      <c r="AN121" s="296">
        <f t="shared" si="28"/>
      </c>
      <c r="AO121" s="296">
        <f t="shared" si="29"/>
        <v>0</v>
      </c>
      <c r="AP121" s="298">
        <f t="shared" si="30"/>
      </c>
    </row>
    <row r="122" spans="1:42" ht="18" customHeight="1" thickBot="1">
      <c r="A122" s="331"/>
      <c r="B122" s="331"/>
      <c r="C122" s="320"/>
      <c r="D122" s="321"/>
      <c r="E122" s="70"/>
      <c r="F122" s="151">
        <f t="shared" si="34"/>
      </c>
      <c r="G122" s="151"/>
      <c r="H122" s="110"/>
      <c r="I122" s="70"/>
      <c r="J122" s="151">
        <f t="shared" si="35"/>
      </c>
      <c r="K122" s="151"/>
      <c r="L122" s="110"/>
      <c r="M122" s="70"/>
      <c r="N122" s="152">
        <f t="shared" si="36"/>
      </c>
      <c r="O122" s="153"/>
      <c r="P122" s="154"/>
      <c r="Q122" s="120"/>
      <c r="R122" s="9"/>
      <c r="S122" s="291"/>
      <c r="T122" s="297"/>
      <c r="U122" s="296"/>
      <c r="V122" s="296">
        <f>IF(W122="","",(SUM(W$10:W122)))</f>
      </c>
      <c r="W122" s="296"/>
      <c r="X122" s="296">
        <v>2</v>
      </c>
      <c r="Y122" s="296">
        <f>IF(ISBLANK(M66),"",M66)</f>
      </c>
      <c r="Z122" s="296">
        <f>IF(ISBLANK(M66),"",VLOOKUP(M66,女,18,FALSE))</f>
      </c>
      <c r="AA122" s="296">
        <f>IF(ISBLANK(M66),"",VLOOKUP(M66,女,19,FALSE))</f>
      </c>
      <c r="AB122" s="296">
        <f>IF(ISBLANK(M66),"",VLOOKUP(M66,女,4,FALSE))</f>
      </c>
      <c r="AC122" s="296">
        <f>IF(Y122="","","高学年　"&amp;C65)</f>
      </c>
      <c r="AD122" s="296"/>
      <c r="AE122" s="296">
        <f>IF(ISBLANK('[1]選手登録'!F$8),"",'[1]選手登録'!F$8)</f>
      </c>
      <c r="AF122" s="296">
        <v>2</v>
      </c>
      <c r="AG122" s="299"/>
      <c r="AH122" s="295"/>
      <c r="AI122" s="295">
        <v>33</v>
      </c>
      <c r="AJ122" s="296">
        <f>'[1]選手登録'!F136</f>
      </c>
      <c r="AK122" s="296">
        <f t="shared" si="25"/>
      </c>
      <c r="AL122" s="296">
        <f t="shared" si="26"/>
      </c>
      <c r="AM122" s="296">
        <f t="shared" si="27"/>
      </c>
      <c r="AN122" s="296">
        <f t="shared" si="28"/>
      </c>
      <c r="AO122" s="296">
        <f t="shared" si="29"/>
        <v>0</v>
      </c>
      <c r="AP122" s="298">
        <f t="shared" si="30"/>
      </c>
    </row>
    <row r="123" spans="1:42" ht="18" customHeight="1" thickBot="1">
      <c r="A123" s="331"/>
      <c r="B123" s="331"/>
      <c r="C123" s="324"/>
      <c r="D123" s="325"/>
      <c r="E123" s="73"/>
      <c r="F123" s="139">
        <f t="shared" si="34"/>
      </c>
      <c r="G123" s="139"/>
      <c r="H123" s="116"/>
      <c r="I123" s="73"/>
      <c r="J123" s="139">
        <f t="shared" si="35"/>
      </c>
      <c r="K123" s="139"/>
      <c r="L123" s="118"/>
      <c r="M123" s="73"/>
      <c r="N123" s="140">
        <f t="shared" si="36"/>
      </c>
      <c r="O123" s="141"/>
      <c r="P123" s="142"/>
      <c r="Q123" s="121"/>
      <c r="R123" s="9"/>
      <c r="S123" s="291"/>
      <c r="T123" s="297"/>
      <c r="U123" s="296"/>
      <c r="V123" s="296">
        <f>IF(W123="","",(SUM(W$10:W123)))</f>
      </c>
      <c r="W123" s="296">
        <f t="shared" si="24"/>
      </c>
      <c r="X123" s="296">
        <v>2</v>
      </c>
      <c r="Y123" s="296">
        <f>IF(ISBLANK(E67),"",E67)</f>
      </c>
      <c r="Z123" s="296">
        <f>IF(ISBLANK(E67),"",VLOOKUP(E67,女,18,FALSE))</f>
      </c>
      <c r="AA123" s="296">
        <f>IF(ISBLANK(E67),"",VLOOKUP(E67,女,19,FALSE))</f>
      </c>
      <c r="AB123" s="296">
        <f>IF(ISBLANK(E67),"",VLOOKUP(E67,女,4,FALSE))</f>
      </c>
      <c r="AC123" s="296">
        <f>IF(Y123="","","高学年　"&amp;C67)</f>
      </c>
      <c r="AD123" s="296">
        <f>IF(ISBLANK(H67),"",H67)</f>
      </c>
      <c r="AE123" s="296">
        <f>IF(ISBLANK('[1]選手登録'!F$8),"",'[1]選手登録'!F$8)</f>
      </c>
      <c r="AF123" s="296">
        <v>2</v>
      </c>
      <c r="AG123" s="299"/>
      <c r="AH123" s="295"/>
      <c r="AI123" s="295">
        <v>34</v>
      </c>
      <c r="AJ123" s="296">
        <f>'[1]選手登録'!F137</f>
      </c>
      <c r="AK123" s="296">
        <f t="shared" si="25"/>
      </c>
      <c r="AL123" s="296">
        <f t="shared" si="26"/>
      </c>
      <c r="AM123" s="296">
        <f t="shared" si="27"/>
      </c>
      <c r="AN123" s="296">
        <f t="shared" si="28"/>
      </c>
      <c r="AO123" s="296">
        <f t="shared" si="29"/>
        <v>0</v>
      </c>
      <c r="AP123" s="298">
        <f t="shared" si="30"/>
      </c>
    </row>
    <row r="124" spans="1:42" ht="6" customHeight="1" thickBot="1">
      <c r="A124" s="49"/>
      <c r="B124" s="49"/>
      <c r="C124" s="49"/>
      <c r="D124" s="35"/>
      <c r="E124" s="57"/>
      <c r="F124" s="51"/>
      <c r="G124" s="51"/>
      <c r="H124" s="105"/>
      <c r="I124" s="105"/>
      <c r="J124" s="51"/>
      <c r="K124" s="51"/>
      <c r="L124" s="51"/>
      <c r="M124" s="106"/>
      <c r="N124" s="50"/>
      <c r="O124" s="52"/>
      <c r="P124" s="52"/>
      <c r="R124" s="9"/>
      <c r="S124" s="291"/>
      <c r="T124" s="297"/>
      <c r="U124" s="296"/>
      <c r="V124" s="296">
        <f>IF(W124="","",(SUM(W$10:W124)))</f>
      </c>
      <c r="W124" s="296">
        <f t="shared" si="24"/>
      </c>
      <c r="X124" s="296">
        <v>2</v>
      </c>
      <c r="Y124" s="296">
        <f>IF(ISBLANK(I67),"",I67)</f>
      </c>
      <c r="Z124" s="296">
        <f>IF(ISBLANK(I67),"",VLOOKUP(I67,女,18,FALSE))</f>
      </c>
      <c r="AA124" s="296">
        <f>IF(ISBLANK(I67),"",VLOOKUP(I67,女,19,FALSE))</f>
      </c>
      <c r="AB124" s="296">
        <f>IF(ISBLANK(I67),"",VLOOKUP(I67,女,4,FALSE))</f>
      </c>
      <c r="AC124" s="296">
        <f>IF(Y124="","","高学年　"&amp;C67)</f>
      </c>
      <c r="AD124" s="296">
        <f>IF(ISBLANK(L67),"",L67)</f>
      </c>
      <c r="AE124" s="296">
        <f>IF(ISBLANK('[1]選手登録'!F$8),"",'[1]選手登録'!F$8)</f>
      </c>
      <c r="AF124" s="296">
        <v>2</v>
      </c>
      <c r="AG124" s="299"/>
      <c r="AH124" s="295"/>
      <c r="AI124" s="295">
        <v>35</v>
      </c>
      <c r="AJ124" s="296">
        <f>'[1]選手登録'!F138</f>
      </c>
      <c r="AK124" s="296">
        <f t="shared" si="25"/>
      </c>
      <c r="AL124" s="296">
        <f t="shared" si="26"/>
      </c>
      <c r="AM124" s="296">
        <f t="shared" si="27"/>
      </c>
      <c r="AN124" s="296">
        <f t="shared" si="28"/>
      </c>
      <c r="AO124" s="296">
        <f t="shared" si="29"/>
        <v>0</v>
      </c>
      <c r="AP124" s="298">
        <f t="shared" si="30"/>
      </c>
    </row>
    <row r="125" spans="1:42" ht="18" customHeight="1" thickBot="1">
      <c r="A125" s="34"/>
      <c r="B125" s="34"/>
      <c r="C125" s="34"/>
      <c r="E125" s="143" t="s">
        <v>29</v>
      </c>
      <c r="F125" s="144"/>
      <c r="G125" s="66" t="s">
        <v>30</v>
      </c>
      <c r="H125" s="107" t="str">
        <f>IF(AP$88=0,"名",AP$88&amp;"名")</f>
        <v>名</v>
      </c>
      <c r="I125" s="67" t="s">
        <v>31</v>
      </c>
      <c r="J125" s="107" t="str">
        <f>IF(AP$168=0,"名",AP$168&amp;"名")</f>
        <v>名</v>
      </c>
      <c r="K125" s="68" t="s">
        <v>16</v>
      </c>
      <c r="L125" s="108" t="str">
        <f>IF(AP$170=0,"名",AP$170&amp;"名")</f>
        <v>名</v>
      </c>
      <c r="M125" s="145" t="s">
        <v>58</v>
      </c>
      <c r="N125" s="146"/>
      <c r="O125" s="146"/>
      <c r="P125" s="147" t="str">
        <f>IF(L125="名","        円",AP$170*100&amp;" 円")</f>
        <v>        円</v>
      </c>
      <c r="Q125" s="148"/>
      <c r="R125" s="9"/>
      <c r="S125" s="291"/>
      <c r="T125" s="297"/>
      <c r="U125" s="296"/>
      <c r="V125" s="296">
        <f>IF(W125="","",(SUM(W$10:W125)))</f>
      </c>
      <c r="W125" s="296">
        <f t="shared" si="24"/>
      </c>
      <c r="X125" s="296">
        <v>2</v>
      </c>
      <c r="Y125" s="296">
        <f>IF(ISBLANK(E68),"",E68)</f>
      </c>
      <c r="Z125" s="296">
        <f>IF(ISBLANK(E68),"",VLOOKUP(E68,女,18,FALSE))</f>
      </c>
      <c r="AA125" s="296">
        <f>IF(ISBLANK(E68),"",VLOOKUP(E68,女,19,FALSE))</f>
      </c>
      <c r="AB125" s="296">
        <f>IF(ISBLANK(E68),"",VLOOKUP(E68,女,4,FALSE))</f>
      </c>
      <c r="AC125" s="296">
        <f>IF(Y125="","","高学年　"&amp;C68)</f>
      </c>
      <c r="AD125" s="296">
        <f>IF(ISBLANK(H68),"",H68)</f>
      </c>
      <c r="AE125" s="296">
        <f>IF(ISBLANK('[1]選手登録'!F$8),"",'[1]選手登録'!F$8)</f>
      </c>
      <c r="AF125" s="296">
        <v>2</v>
      </c>
      <c r="AG125" s="299"/>
      <c r="AH125" s="295"/>
      <c r="AI125" s="295">
        <v>36</v>
      </c>
      <c r="AJ125" s="296">
        <f>'[1]選手登録'!F139</f>
      </c>
      <c r="AK125" s="296">
        <f t="shared" si="25"/>
      </c>
      <c r="AL125" s="296">
        <f t="shared" si="26"/>
      </c>
      <c r="AM125" s="296">
        <f t="shared" si="27"/>
      </c>
      <c r="AN125" s="296">
        <f t="shared" si="28"/>
      </c>
      <c r="AO125" s="296">
        <f t="shared" si="29"/>
        <v>0</v>
      </c>
      <c r="AP125" s="298">
        <f t="shared" si="30"/>
      </c>
    </row>
    <row r="126" spans="1:42" ht="18" customHeight="1">
      <c r="A126" s="53" t="s">
        <v>32</v>
      </c>
      <c r="B126" s="54"/>
      <c r="C126" s="54"/>
      <c r="D126" s="54"/>
      <c r="E126" s="54"/>
      <c r="F126" s="54"/>
      <c r="G126" s="54"/>
      <c r="H126" s="54"/>
      <c r="I126" s="62"/>
      <c r="J126" s="333" t="str">
        <f>IF('[1]選手登録'!L$6="","",'[1]選手登録'!L$6)</f>
        <v>令和5年度</v>
      </c>
      <c r="K126" s="333"/>
      <c r="L126" s="334">
        <f>IF(ISBLANK(L42),L89,L89)</f>
      </c>
      <c r="M126" s="55" t="s">
        <v>33</v>
      </c>
      <c r="N126" s="55"/>
      <c r="O126" s="334">
        <f>IF(ISBLANK(O42),O89,O89)</f>
      </c>
      <c r="P126" s="55" t="s">
        <v>34</v>
      </c>
      <c r="R126" s="9"/>
      <c r="S126" s="291"/>
      <c r="T126" s="297"/>
      <c r="U126" s="296"/>
      <c r="V126" s="296">
        <f>IF(W126="","",(SUM(W$10:W126)))</f>
      </c>
      <c r="W126" s="296">
        <f t="shared" si="24"/>
      </c>
      <c r="X126" s="296">
        <v>2</v>
      </c>
      <c r="Y126" s="296">
        <f>IF(ISBLANK(I68),"",I68)</f>
      </c>
      <c r="Z126" s="296">
        <f>IF(ISBLANK(I68),"",VLOOKUP(I68,女,18,FALSE))</f>
      </c>
      <c r="AA126" s="296">
        <f>IF(ISBLANK(I68),"",VLOOKUP(I68,女,19,FALSE))</f>
      </c>
      <c r="AB126" s="296">
        <f>IF(ISBLANK(I68),"",VLOOKUP(I68,女,4,FALSE))</f>
      </c>
      <c r="AC126" s="296">
        <f>IF(Y126="","","高学年　"&amp;C68)</f>
      </c>
      <c r="AD126" s="296">
        <f>IF(ISBLANK(L68),"",L68)</f>
      </c>
      <c r="AE126" s="296">
        <f>IF(ISBLANK('[1]選手登録'!F$8),"",'[1]選手登録'!F$8)</f>
      </c>
      <c r="AF126" s="296">
        <v>2</v>
      </c>
      <c r="AG126" s="299"/>
      <c r="AH126" s="295"/>
      <c r="AI126" s="295">
        <v>37</v>
      </c>
      <c r="AJ126" s="296">
        <f>'[1]選手登録'!F140</f>
      </c>
      <c r="AK126" s="296">
        <f t="shared" si="25"/>
      </c>
      <c r="AL126" s="296">
        <f t="shared" si="26"/>
      </c>
      <c r="AM126" s="296">
        <f t="shared" si="27"/>
      </c>
      <c r="AN126" s="296">
        <f t="shared" si="28"/>
      </c>
      <c r="AO126" s="296">
        <f t="shared" si="29"/>
        <v>0</v>
      </c>
      <c r="AP126" s="298">
        <f t="shared" si="30"/>
      </c>
    </row>
    <row r="127" spans="1:42" ht="19.5" customHeight="1">
      <c r="A127" s="109" t="s">
        <v>35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R127" s="9"/>
      <c r="S127" s="291"/>
      <c r="T127" s="297"/>
      <c r="U127" s="296"/>
      <c r="V127" s="296">
        <f>IF(W127="","",(SUM(W$10:W127)))</f>
      </c>
      <c r="W127" s="296">
        <f t="shared" si="24"/>
      </c>
      <c r="X127" s="296">
        <v>2</v>
      </c>
      <c r="Y127" s="296">
        <f>IF(ISBLANK(E69),"",E69)</f>
      </c>
      <c r="Z127" s="296">
        <f>IF(ISBLANK(E69),"",VLOOKUP(E69,女,18,FALSE))</f>
      </c>
      <c r="AA127" s="296">
        <f>IF(ISBLANK(E69),"",VLOOKUP(E69,女,19,FALSE))</f>
      </c>
      <c r="AB127" s="296">
        <f>IF(ISBLANK(E69),"",VLOOKUP(E69,女,4,FALSE))</f>
      </c>
      <c r="AC127" s="296">
        <f>IF(Y127="","","高学年　"&amp;C69)</f>
      </c>
      <c r="AD127" s="296">
        <f>IF(ISBLANK(H69),"",H69)</f>
      </c>
      <c r="AE127" s="296">
        <f>IF(ISBLANK('[1]選手登録'!F$8),"",'[1]選手登録'!F$8)</f>
      </c>
      <c r="AF127" s="296">
        <v>2</v>
      </c>
      <c r="AG127" s="299"/>
      <c r="AH127" s="295"/>
      <c r="AI127" s="295">
        <v>38</v>
      </c>
      <c r="AJ127" s="296">
        <f>'[1]選手登録'!F141</f>
      </c>
      <c r="AK127" s="296">
        <f t="shared" si="25"/>
      </c>
      <c r="AL127" s="296">
        <f t="shared" si="26"/>
      </c>
      <c r="AM127" s="296">
        <f t="shared" si="27"/>
      </c>
      <c r="AN127" s="296">
        <f t="shared" si="28"/>
      </c>
      <c r="AO127" s="296">
        <f t="shared" si="29"/>
        <v>0</v>
      </c>
      <c r="AP127" s="298">
        <f t="shared" si="30"/>
      </c>
    </row>
    <row r="128" spans="1:42" ht="19.5" customHeight="1">
      <c r="A128" s="109" t="s">
        <v>36</v>
      </c>
      <c r="B128" s="54"/>
      <c r="C128" s="54"/>
      <c r="D128" s="54"/>
      <c r="E128" s="54"/>
      <c r="F128" s="54"/>
      <c r="G128" s="54"/>
      <c r="H128" s="54"/>
      <c r="J128" s="131" t="s">
        <v>37</v>
      </c>
      <c r="K128" s="131"/>
      <c r="L128" s="335">
        <f>IF(ISBLANK('[1]選手登録'!G$5),"",VLOOKUP('[1]選手登録'!G$5,登録,2,0)&amp;"学校")</f>
      </c>
      <c r="M128" s="335"/>
      <c r="N128" s="335"/>
      <c r="O128" s="335"/>
      <c r="P128" s="335"/>
      <c r="Q128" s="336"/>
      <c r="R128" s="9"/>
      <c r="S128" s="291"/>
      <c r="T128" s="297"/>
      <c r="U128" s="296"/>
      <c r="V128" s="296">
        <f>IF(W128="","",(SUM(W$10:W128)))</f>
      </c>
      <c r="W128" s="296">
        <f t="shared" si="24"/>
      </c>
      <c r="X128" s="296">
        <v>2</v>
      </c>
      <c r="Y128" s="296">
        <f>IF(ISBLANK(I69),"",I69)</f>
      </c>
      <c r="Z128" s="296">
        <f>IF(ISBLANK(I69),"",VLOOKUP(I69,女,18,FALSE))</f>
      </c>
      <c r="AA128" s="296">
        <f>IF(ISBLANK(I69),"",VLOOKUP(I69,女,19,FALSE))</f>
      </c>
      <c r="AB128" s="296">
        <f>IF(ISBLANK(I69),"",VLOOKUP(I69,女,4,FALSE))</f>
      </c>
      <c r="AC128" s="296">
        <f>IF(Y128="","","高学年　"&amp;C69)</f>
      </c>
      <c r="AD128" s="296">
        <f>IF(ISBLANK(L69),"",L69)</f>
      </c>
      <c r="AE128" s="296">
        <f>IF(ISBLANK('[1]選手登録'!F$8),"",'[1]選手登録'!F$8)</f>
      </c>
      <c r="AF128" s="296">
        <v>2</v>
      </c>
      <c r="AG128" s="299"/>
      <c r="AH128" s="295"/>
      <c r="AI128" s="295">
        <v>39</v>
      </c>
      <c r="AJ128" s="296">
        <f>'[1]選手登録'!F142</f>
      </c>
      <c r="AK128" s="296">
        <f t="shared" si="25"/>
      </c>
      <c r="AL128" s="296">
        <f t="shared" si="26"/>
      </c>
      <c r="AM128" s="296">
        <f t="shared" si="27"/>
      </c>
      <c r="AN128" s="296">
        <f t="shared" si="28"/>
      </c>
      <c r="AO128" s="296">
        <f t="shared" si="29"/>
        <v>0</v>
      </c>
      <c r="AP128" s="298">
        <f t="shared" si="30"/>
      </c>
    </row>
    <row r="129" spans="1:42" ht="19.5" customHeight="1">
      <c r="A129" s="109" t="s">
        <v>50</v>
      </c>
      <c r="B129" s="54"/>
      <c r="C129" s="54"/>
      <c r="D129" s="54"/>
      <c r="E129" s="54"/>
      <c r="F129" s="54"/>
      <c r="G129" s="54"/>
      <c r="H129" s="54"/>
      <c r="J129" s="128" t="s">
        <v>38</v>
      </c>
      <c r="K129" s="128"/>
      <c r="L129" s="337">
        <f>IF(ISBLANK('[1]選手登録'!L4),"",'[1]選手登録'!L4&amp;"  "&amp;'[1]選手登録'!M4)</f>
      </c>
      <c r="M129" s="337"/>
      <c r="N129" s="337"/>
      <c r="O129" s="337"/>
      <c r="P129" s="337"/>
      <c r="Q129" s="338" t="s">
        <v>39</v>
      </c>
      <c r="R129" s="9"/>
      <c r="S129" s="291"/>
      <c r="T129" s="297"/>
      <c r="U129" s="296"/>
      <c r="V129" s="296">
        <f>IF(W129="","",(SUM(W$10:W129)))</f>
      </c>
      <c r="W129" s="296">
        <f t="shared" si="24"/>
      </c>
      <c r="X129" s="296">
        <v>2</v>
      </c>
      <c r="Y129" s="296">
        <f>IF(ISBLANK(E70),"",E70)</f>
      </c>
      <c r="Z129" s="296">
        <f>IF(ISBLANK(E70),"",VLOOKUP(E70,女,18,FALSE))</f>
      </c>
      <c r="AA129" s="296">
        <f>IF(ISBLANK(E70),"",VLOOKUP(E70,女,19,FALSE))</f>
      </c>
      <c r="AB129" s="296">
        <f>IF(ISBLANK(E70),"",VLOOKUP(E70,女,4,FALSE))</f>
      </c>
      <c r="AC129" s="296">
        <f>IF(Y129="","","１年　"&amp;C70)</f>
      </c>
      <c r="AD129" s="296">
        <f>IF(ISBLANK(H70),"",H70)</f>
      </c>
      <c r="AE129" s="296">
        <f>IF(ISBLANK('[1]選手登録'!F$8),"",'[1]選手登録'!F$8)</f>
      </c>
      <c r="AF129" s="296">
        <v>2</v>
      </c>
      <c r="AG129" s="299"/>
      <c r="AH129" s="295"/>
      <c r="AI129" s="295">
        <v>40</v>
      </c>
      <c r="AJ129" s="296">
        <f>'[1]選手登録'!F143</f>
      </c>
      <c r="AK129" s="296">
        <f t="shared" si="25"/>
      </c>
      <c r="AL129" s="296">
        <f t="shared" si="26"/>
      </c>
      <c r="AM129" s="296">
        <f t="shared" si="27"/>
      </c>
      <c r="AN129" s="296">
        <f t="shared" si="28"/>
      </c>
      <c r="AO129" s="296">
        <f t="shared" si="29"/>
        <v>0</v>
      </c>
      <c r="AP129" s="298">
        <f t="shared" si="30"/>
      </c>
    </row>
    <row r="130" spans="1:42" ht="19.5" customHeight="1">
      <c r="A130" s="109" t="s">
        <v>51</v>
      </c>
      <c r="B130" s="34"/>
      <c r="C130" s="34"/>
      <c r="D130" s="34"/>
      <c r="E130" s="34"/>
      <c r="F130" s="34"/>
      <c r="G130" s="57"/>
      <c r="H130" s="69" t="s">
        <v>53</v>
      </c>
      <c r="J130" s="128" t="s">
        <v>40</v>
      </c>
      <c r="K130" s="128"/>
      <c r="L130" s="136">
        <f>IF(ISBLANK('[1]選手登録'!L5),"",'[1]選手登録'!L5&amp;"  "&amp;'[1]選手登録'!M5)</f>
      </c>
      <c r="M130" s="136"/>
      <c r="N130" s="136"/>
      <c r="O130" s="136"/>
      <c r="P130" s="126" t="s">
        <v>66</v>
      </c>
      <c r="Q130" s="339">
        <f>IF(Q46="",Q93,Q93)</f>
      </c>
      <c r="R130" s="11"/>
      <c r="S130" s="291"/>
      <c r="T130" s="297"/>
      <c r="U130" s="296"/>
      <c r="V130" s="296">
        <f>IF(W130="","",(SUM(W$10:W130)))</f>
      </c>
      <c r="W130" s="296">
        <f t="shared" si="24"/>
      </c>
      <c r="X130" s="296">
        <v>2</v>
      </c>
      <c r="Y130" s="296">
        <f>IF(ISBLANK(I70),"",I70)</f>
      </c>
      <c r="Z130" s="296">
        <f>IF(ISBLANK(I70),"",VLOOKUP(I70,女,18,FALSE))</f>
      </c>
      <c r="AA130" s="296">
        <f>IF(ISBLANK(I70),"",VLOOKUP(I70,女,19,FALSE))</f>
      </c>
      <c r="AB130" s="296">
        <f>IF(ISBLANK(I70),"",VLOOKUP(I70,女,4,FALSE))</f>
      </c>
      <c r="AC130" s="296">
        <f>IF(Y130="","","１年　"&amp;C70)</f>
      </c>
      <c r="AD130" s="296">
        <f>IF(ISBLANK(L70),"",L70)</f>
      </c>
      <c r="AE130" s="296">
        <f>IF(ISBLANK('[1]選手登録'!F$8),"",'[1]選手登録'!F$8)</f>
      </c>
      <c r="AF130" s="296">
        <v>2</v>
      </c>
      <c r="AG130" s="299"/>
      <c r="AH130" s="295"/>
      <c r="AI130" s="295">
        <v>41</v>
      </c>
      <c r="AJ130" s="296">
        <f>'[1]選手登録'!F144</f>
      </c>
      <c r="AK130" s="296">
        <f t="shared" si="25"/>
      </c>
      <c r="AL130" s="296">
        <f t="shared" si="26"/>
      </c>
      <c r="AM130" s="296">
        <f t="shared" si="27"/>
      </c>
      <c r="AN130" s="296">
        <f t="shared" si="28"/>
      </c>
      <c r="AO130" s="296">
        <f t="shared" si="29"/>
        <v>0</v>
      </c>
      <c r="AP130" s="298">
        <f t="shared" si="30"/>
      </c>
    </row>
    <row r="131" spans="1:42" ht="19.5" customHeight="1">
      <c r="A131" s="131" t="s">
        <v>41</v>
      </c>
      <c r="B131" s="131"/>
      <c r="C131" s="131"/>
      <c r="D131" s="131"/>
      <c r="E131" s="340">
        <f>IF(E47="",E94,E94)</f>
      </c>
      <c r="F131" s="340"/>
      <c r="G131" s="340"/>
      <c r="H131" s="334">
        <f>IF(ISBLANK(H47),H94,H94)</f>
      </c>
      <c r="J131" s="128" t="s">
        <v>42</v>
      </c>
      <c r="K131" s="128"/>
      <c r="L131" s="341">
        <f>IF(ISBLANK('[1]選手登録'!H10),"",'[1]選手登録'!H10)</f>
      </c>
      <c r="M131" s="341"/>
      <c r="N131" s="341"/>
      <c r="O131" s="341"/>
      <c r="P131" s="341"/>
      <c r="Q131" s="341"/>
      <c r="R131" s="9"/>
      <c r="S131" s="291"/>
      <c r="T131" s="297"/>
      <c r="U131" s="296"/>
      <c r="V131" s="296">
        <f>IF(W131="","",(SUM(W$10:W131)))</f>
      </c>
      <c r="W131" s="296">
        <f t="shared" si="24"/>
      </c>
      <c r="X131" s="296">
        <v>2</v>
      </c>
      <c r="Y131" s="296">
        <f>IF(ISBLANK(E71),"",E71)</f>
      </c>
      <c r="Z131" s="296">
        <f>IF(ISBLANK(E71),"",VLOOKUP(E71,女,18,FALSE))</f>
      </c>
      <c r="AA131" s="296">
        <f>IF(ISBLANK(E71),"",VLOOKUP(E71,女,19,FALSE))</f>
      </c>
      <c r="AB131" s="296">
        <f>IF(ISBLANK(E71),"",VLOOKUP(E71,女,4,FALSE))</f>
      </c>
      <c r="AC131" s="296">
        <f>IF(Y131="","","１年　"&amp;C71)</f>
      </c>
      <c r="AD131" s="296">
        <f>IF(ISBLANK(H71),"",H71)</f>
      </c>
      <c r="AE131" s="296">
        <f>IF(ISBLANK('[1]選手登録'!F$8),"",'[1]選手登録'!F$8)</f>
      </c>
      <c r="AF131" s="296">
        <v>2</v>
      </c>
      <c r="AG131" s="299"/>
      <c r="AH131" s="295"/>
      <c r="AI131" s="295">
        <v>42</v>
      </c>
      <c r="AJ131" s="296">
        <f>'[1]選手登録'!F145</f>
      </c>
      <c r="AK131" s="296">
        <f t="shared" si="25"/>
      </c>
      <c r="AL131" s="296">
        <f t="shared" si="26"/>
      </c>
      <c r="AM131" s="296">
        <f t="shared" si="27"/>
      </c>
      <c r="AN131" s="296">
        <f t="shared" si="28"/>
      </c>
      <c r="AO131" s="296">
        <f t="shared" si="29"/>
        <v>0</v>
      </c>
      <c r="AP131" s="298">
        <f t="shared" si="30"/>
      </c>
    </row>
    <row r="132" spans="1:42" ht="19.5" customHeight="1">
      <c r="A132" s="128" t="s">
        <v>41</v>
      </c>
      <c r="B132" s="128"/>
      <c r="C132" s="128"/>
      <c r="D132" s="128"/>
      <c r="E132" s="342">
        <f>IF(ISBLANK(E95),"",E95)</f>
      </c>
      <c r="F132" s="342"/>
      <c r="G132" s="342"/>
      <c r="H132" s="334">
        <f>IF(ISBLANK(H48),H95,H95)</f>
      </c>
      <c r="J132" s="128" t="s">
        <v>8</v>
      </c>
      <c r="K132" s="128"/>
      <c r="L132" s="341">
        <f>IF(ISBLANK('[1]選手登録'!K10),"   -     -       ",'[1]選手登録'!K10)</f>
      </c>
      <c r="M132" s="341"/>
      <c r="N132" s="341"/>
      <c r="O132" s="341"/>
      <c r="P132" s="341"/>
      <c r="Q132" s="341"/>
      <c r="R132" s="11"/>
      <c r="S132" s="291"/>
      <c r="T132" s="297"/>
      <c r="U132" s="296"/>
      <c r="V132" s="296">
        <f>IF(W132="","",(SUM(W$10:W132)))</f>
      </c>
      <c r="W132" s="296">
        <f t="shared" si="24"/>
      </c>
      <c r="X132" s="296">
        <v>2</v>
      </c>
      <c r="Y132" s="296">
        <f>IF(ISBLANK(I71),"",I71)</f>
      </c>
      <c r="Z132" s="296">
        <f>IF(ISBLANK(I71),"",VLOOKUP(I71,女,18,FALSE))</f>
      </c>
      <c r="AA132" s="296">
        <f>IF(ISBLANK(I71),"",VLOOKUP(I71,女,19,FALSE))</f>
      </c>
      <c r="AB132" s="296">
        <f>IF(ISBLANK(I71),"",VLOOKUP(I71,女,4,FALSE))</f>
      </c>
      <c r="AC132" s="296">
        <f>IF(Y132="","","１年　"&amp;C71)</f>
      </c>
      <c r="AD132" s="296">
        <f>IF(ISBLANK(L71),"",L71)</f>
      </c>
      <c r="AE132" s="296">
        <f>IF(ISBLANK('[1]選手登録'!F$8),"",'[1]選手登録'!F$8)</f>
      </c>
      <c r="AF132" s="296">
        <v>2</v>
      </c>
      <c r="AG132" s="299"/>
      <c r="AH132" s="295"/>
      <c r="AI132" s="295">
        <v>43</v>
      </c>
      <c r="AJ132" s="296">
        <f>'[1]選手登録'!F146</f>
      </c>
      <c r="AK132" s="296">
        <f t="shared" si="25"/>
      </c>
      <c r="AL132" s="296">
        <f t="shared" si="26"/>
      </c>
      <c r="AM132" s="296">
        <f t="shared" si="27"/>
      </c>
      <c r="AN132" s="296">
        <f t="shared" si="28"/>
      </c>
      <c r="AO132" s="296">
        <f t="shared" si="29"/>
        <v>0</v>
      </c>
      <c r="AP132" s="298">
        <f t="shared" si="30"/>
      </c>
    </row>
    <row r="133" spans="1:42" ht="19.5" customHeight="1">
      <c r="A133" s="128" t="s">
        <v>41</v>
      </c>
      <c r="B133" s="128"/>
      <c r="C133" s="128"/>
      <c r="D133" s="128"/>
      <c r="E133" s="342">
        <f>IF(ISBLANK(E96),"",E96)</f>
      </c>
      <c r="F133" s="342"/>
      <c r="G133" s="342"/>
      <c r="H133" s="334">
        <f>IF(ISBLANK(H49),H96,H96)</f>
      </c>
      <c r="J133" s="128" t="s">
        <v>43</v>
      </c>
      <c r="K133" s="128"/>
      <c r="L133" s="343">
        <f>IF(L49="",L96,L96)</f>
      </c>
      <c r="M133" s="343"/>
      <c r="N133" s="344"/>
      <c r="O133" s="344"/>
      <c r="P133" s="344"/>
      <c r="Q133" s="344"/>
      <c r="R133" s="9"/>
      <c r="S133" s="291"/>
      <c r="T133" s="297"/>
      <c r="U133" s="296"/>
      <c r="V133" s="296">
        <f>IF(W133="","",(SUM(W$10:W133)))</f>
      </c>
      <c r="W133" s="296">
        <f t="shared" si="24"/>
      </c>
      <c r="X133" s="296">
        <v>2</v>
      </c>
      <c r="Y133" s="296">
        <f>IF(ISBLANK(E72),"",E72)</f>
      </c>
      <c r="Z133" s="296">
        <f>IF(ISBLANK(E72),"",VLOOKUP(E72,女,18,FALSE))</f>
      </c>
      <c r="AA133" s="296">
        <f>IF(ISBLANK(E72),"",VLOOKUP(E72,女,19,FALSE))</f>
      </c>
      <c r="AB133" s="296">
        <f>IF(ISBLANK(E72),"",VLOOKUP(E72,女,4,FALSE))</f>
      </c>
      <c r="AC133" s="296">
        <f>IF(Y133="","","１年　"&amp;C72)</f>
      </c>
      <c r="AD133" s="296">
        <f>IF(ISBLANK(H72),"",H72)</f>
      </c>
      <c r="AE133" s="296">
        <f>IF(ISBLANK('[1]選手登録'!F$8),"",'[1]選手登録'!F$8)</f>
      </c>
      <c r="AF133" s="296">
        <v>2</v>
      </c>
      <c r="AG133" s="299"/>
      <c r="AH133" s="295"/>
      <c r="AI133" s="295">
        <v>44</v>
      </c>
      <c r="AJ133" s="296">
        <f>'[1]選手登録'!F147</f>
      </c>
      <c r="AK133" s="296">
        <f t="shared" si="25"/>
      </c>
      <c r="AL133" s="296">
        <f t="shared" si="26"/>
      </c>
      <c r="AM133" s="296">
        <f t="shared" si="27"/>
      </c>
      <c r="AN133" s="296">
        <f t="shared" si="28"/>
      </c>
      <c r="AO133" s="296">
        <f t="shared" si="29"/>
        <v>0</v>
      </c>
      <c r="AP133" s="298">
        <f t="shared" si="30"/>
      </c>
    </row>
    <row r="134" spans="1:42" ht="18.75" customHeight="1">
      <c r="A134" s="44"/>
      <c r="B134" s="44"/>
      <c r="C134" s="44"/>
      <c r="D134" s="38"/>
      <c r="E134" s="38"/>
      <c r="F134" s="38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R134" s="11"/>
      <c r="S134" s="291"/>
      <c r="T134" s="297"/>
      <c r="U134" s="296"/>
      <c r="V134" s="296">
        <f>IF(W134="","",(SUM(W$10:W134)))</f>
      </c>
      <c r="W134" s="296">
        <f t="shared" si="24"/>
      </c>
      <c r="X134" s="296">
        <v>2</v>
      </c>
      <c r="Y134" s="296">
        <f>IF(ISBLANK(I72),"",I72)</f>
      </c>
      <c r="Z134" s="296">
        <f>IF(ISBLANK(I72),"",VLOOKUP(I72,女,18,FALSE))</f>
      </c>
      <c r="AA134" s="296">
        <f>IF(ISBLANK(I72),"",VLOOKUP(I72,女,19,FALSE))</f>
      </c>
      <c r="AB134" s="296">
        <f>IF(ISBLANK(I72),"",VLOOKUP(I72,女,4,FALSE))</f>
      </c>
      <c r="AC134" s="296">
        <f>IF(Y134="","","１年　"&amp;C72)</f>
      </c>
      <c r="AD134" s="296">
        <f>IF(ISBLANK(L72),"",L72)</f>
      </c>
      <c r="AE134" s="296">
        <f>IF(ISBLANK('[1]選手登録'!F$8),"",'[1]選手登録'!F$8)</f>
      </c>
      <c r="AF134" s="296">
        <v>2</v>
      </c>
      <c r="AG134" s="299"/>
      <c r="AH134" s="295"/>
      <c r="AI134" s="295">
        <v>45</v>
      </c>
      <c r="AJ134" s="296">
        <f>'[1]選手登録'!F148</f>
      </c>
      <c r="AK134" s="296">
        <f t="shared" si="25"/>
      </c>
      <c r="AL134" s="296">
        <f t="shared" si="26"/>
      </c>
      <c r="AM134" s="296">
        <f t="shared" si="27"/>
      </c>
      <c r="AN134" s="296">
        <f t="shared" si="28"/>
      </c>
      <c r="AO134" s="296">
        <f t="shared" si="29"/>
        <v>0</v>
      </c>
      <c r="AP134" s="298">
        <f t="shared" si="30"/>
      </c>
    </row>
    <row r="135" spans="18:42" ht="18.75" customHeight="1">
      <c r="R135" s="9"/>
      <c r="S135" s="291"/>
      <c r="T135" s="297"/>
      <c r="U135" s="296"/>
      <c r="V135" s="296">
        <f>IF(W135="","",(SUM(W$10:W135)))</f>
      </c>
      <c r="W135" s="296">
        <f t="shared" si="24"/>
      </c>
      <c r="X135" s="296">
        <v>2</v>
      </c>
      <c r="Y135" s="296">
        <f>IF(ISBLANK(E73),"",E73)</f>
      </c>
      <c r="Z135" s="296">
        <f>IF(ISBLANK(E73),"",VLOOKUP(E73,女,18,FALSE))</f>
      </c>
      <c r="AA135" s="296">
        <f>IF(ISBLANK(E73),"",VLOOKUP(E73,女,19,FALSE))</f>
      </c>
      <c r="AB135" s="296">
        <f>IF(ISBLANK(E73),"",VLOOKUP(E73,女,4,FALSE))</f>
      </c>
      <c r="AC135" s="296">
        <f>IF(Y135="","","１年　"&amp;C73)</f>
      </c>
      <c r="AD135" s="296">
        <f>IF(ISBLANK(H73),"",H73)</f>
      </c>
      <c r="AE135" s="296">
        <f>IF(ISBLANK('[1]選手登録'!F$8),"",'[1]選手登録'!F$8)</f>
      </c>
      <c r="AF135" s="296">
        <v>2</v>
      </c>
      <c r="AG135" s="299"/>
      <c r="AH135" s="295"/>
      <c r="AI135" s="295">
        <v>46</v>
      </c>
      <c r="AJ135" s="296">
        <f>'[1]選手登録'!F149</f>
      </c>
      <c r="AK135" s="296">
        <f t="shared" si="25"/>
      </c>
      <c r="AL135" s="296">
        <f t="shared" si="26"/>
      </c>
      <c r="AM135" s="296">
        <f t="shared" si="27"/>
      </c>
      <c r="AN135" s="296">
        <f t="shared" si="28"/>
      </c>
      <c r="AO135" s="296">
        <f t="shared" si="29"/>
        <v>0</v>
      </c>
      <c r="AP135" s="298">
        <f t="shared" si="30"/>
      </c>
    </row>
    <row r="136" spans="18:42" ht="18.75" customHeight="1">
      <c r="R136" s="11"/>
      <c r="S136" s="291"/>
      <c r="T136" s="297" t="s">
        <v>98</v>
      </c>
      <c r="U136" s="296"/>
      <c r="V136" s="296">
        <f>IF(W136="","",(SUM(W$10:W136)))</f>
      </c>
      <c r="W136" s="296">
        <f t="shared" si="24"/>
      </c>
      <c r="X136" s="296">
        <v>2</v>
      </c>
      <c r="Y136" s="296">
        <f>IF(ISBLANK(I73),"",I73)</f>
      </c>
      <c r="Z136" s="296">
        <f>IF(ISBLANK(I73),"",VLOOKUP(I73,女,18,FALSE))</f>
      </c>
      <c r="AA136" s="296">
        <f>IF(ISBLANK(I73),"",VLOOKUP(I73,女,19,FALSE))</f>
      </c>
      <c r="AB136" s="296">
        <f>IF(ISBLANK(I73),"",VLOOKUP(I73,女,4,FALSE))</f>
      </c>
      <c r="AC136" s="296">
        <f>IF(Y136="","","１年　"&amp;C73)</f>
      </c>
      <c r="AD136" s="296">
        <f>IF(ISBLANK(L73),"",L73)</f>
      </c>
      <c r="AE136" s="296">
        <f>IF(ISBLANK('[1]選手登録'!F$8),"",'[1]選手登録'!F$8)</f>
      </c>
      <c r="AF136" s="296">
        <v>2</v>
      </c>
      <c r="AG136" s="299"/>
      <c r="AH136" s="295"/>
      <c r="AI136" s="295">
        <v>47</v>
      </c>
      <c r="AJ136" s="296">
        <f>'[1]選手登録'!F150</f>
      </c>
      <c r="AK136" s="296">
        <f t="shared" si="25"/>
      </c>
      <c r="AL136" s="296">
        <f t="shared" si="26"/>
      </c>
      <c r="AM136" s="296">
        <f t="shared" si="27"/>
      </c>
      <c r="AN136" s="296">
        <f t="shared" si="28"/>
      </c>
      <c r="AO136" s="296">
        <f t="shared" si="29"/>
        <v>0</v>
      </c>
      <c r="AP136" s="298">
        <f t="shared" si="30"/>
      </c>
    </row>
    <row r="137" spans="18:42" ht="18.75" customHeight="1">
      <c r="R137" s="9"/>
      <c r="S137" s="283"/>
      <c r="T137" s="297" t="s">
        <v>99</v>
      </c>
      <c r="U137" s="296"/>
      <c r="V137" s="296"/>
      <c r="W137" s="296"/>
      <c r="X137" s="296">
        <v>2</v>
      </c>
      <c r="Y137" s="296">
        <f>IF(ISBLANK(E74),"",E74)</f>
      </c>
      <c r="Z137" s="296">
        <f>IF(ISBLANK(E74),"",VLOOKUP(E74,女,18,FALSE))</f>
      </c>
      <c r="AA137" s="296">
        <f>IF(ISBLANK(E74),"",VLOOKUP(E74,女,19,FALSE))</f>
      </c>
      <c r="AB137" s="296">
        <f>IF(ISBLANK(E74),"",VLOOKUP(E74,女,4,FALSE))</f>
      </c>
      <c r="AC137" s="296">
        <f>IF(Y137="","","１年　"&amp;C74)</f>
      </c>
      <c r="AD137" s="296">
        <f>IF(ISBLANK(H74),"",H74)</f>
      </c>
      <c r="AE137" s="296">
        <f>IF(ISBLANK('[1]選手登録'!F$8),"",'[1]選手登録'!F$8)</f>
      </c>
      <c r="AF137" s="296">
        <v>2</v>
      </c>
      <c r="AG137" s="299"/>
      <c r="AH137" s="295"/>
      <c r="AI137" s="295">
        <v>48</v>
      </c>
      <c r="AJ137" s="296">
        <f>'[1]選手登録'!F151</f>
      </c>
      <c r="AK137" s="296">
        <f t="shared" si="25"/>
      </c>
      <c r="AL137" s="296">
        <f t="shared" si="26"/>
      </c>
      <c r="AM137" s="296">
        <f t="shared" si="27"/>
      </c>
      <c r="AN137" s="296">
        <f t="shared" si="28"/>
      </c>
      <c r="AO137" s="296">
        <f t="shared" si="29"/>
        <v>0</v>
      </c>
      <c r="AP137" s="298">
        <f t="shared" si="30"/>
      </c>
    </row>
    <row r="138" spans="18:42" ht="18.75" customHeight="1">
      <c r="R138" s="11"/>
      <c r="S138" s="283"/>
      <c r="T138" s="297"/>
      <c r="U138" s="296"/>
      <c r="V138" s="296"/>
      <c r="W138" s="296"/>
      <c r="X138" s="296">
        <v>2</v>
      </c>
      <c r="Y138" s="296">
        <f>IF(ISBLANK(I74),"",I74)</f>
      </c>
      <c r="Z138" s="296">
        <f>IF(ISBLANK(I74),"",VLOOKUP(I74,女,18,FALSE))</f>
      </c>
      <c r="AA138" s="296">
        <f>IF(ISBLANK(I74),"",VLOOKUP(I74,女,19,FALSE))</f>
      </c>
      <c r="AB138" s="296">
        <f>IF(ISBLANK(I74),"",VLOOKUP(I74,女,4,FALSE))</f>
      </c>
      <c r="AC138" s="296">
        <f>IF(Y138="","","１年　"&amp;C74)</f>
      </c>
      <c r="AD138" s="296"/>
      <c r="AE138" s="296">
        <f>IF(ISBLANK('[1]選手登録'!F$8),"",'[1]選手登録'!F$8)</f>
      </c>
      <c r="AF138" s="296">
        <v>2</v>
      </c>
      <c r="AG138" s="299"/>
      <c r="AH138" s="295"/>
      <c r="AI138" s="295">
        <v>49</v>
      </c>
      <c r="AJ138" s="296">
        <f>'[1]選手登録'!F152</f>
      </c>
      <c r="AK138" s="296">
        <f t="shared" si="25"/>
      </c>
      <c r="AL138" s="296">
        <f t="shared" si="26"/>
      </c>
      <c r="AM138" s="296">
        <f t="shared" si="27"/>
      </c>
      <c r="AN138" s="296">
        <f t="shared" si="28"/>
      </c>
      <c r="AO138" s="296">
        <f t="shared" si="29"/>
        <v>0</v>
      </c>
      <c r="AP138" s="298">
        <f t="shared" si="30"/>
      </c>
    </row>
    <row r="139" spans="18:42" ht="18.75" customHeight="1">
      <c r="R139" s="9"/>
      <c r="S139" s="283"/>
      <c r="T139" s="297" t="s">
        <v>100</v>
      </c>
      <c r="U139" s="296"/>
      <c r="V139" s="296"/>
      <c r="W139" s="296"/>
      <c r="X139" s="296">
        <v>2</v>
      </c>
      <c r="Y139" s="296">
        <f>IF(ISBLANK(M74),"",M74)</f>
      </c>
      <c r="Z139" s="296">
        <f>IF(ISBLANK(M74),"",VLOOKUP(M74,女,18,FALSE))</f>
      </c>
      <c r="AA139" s="296">
        <f>IF(ISBLANK(M74),"",VLOOKUP(M74,女,19,FALSE))</f>
      </c>
      <c r="AB139" s="296">
        <f>IF(ISBLANK(M74),"",VLOOKUP(M74,女,4,FALSE))</f>
      </c>
      <c r="AC139" s="296">
        <f>IF(Y139="","","１年　"&amp;C74)</f>
      </c>
      <c r="AD139" s="296"/>
      <c r="AE139" s="296">
        <f>IF(ISBLANK('[1]選手登録'!F$8),"",'[1]選手登録'!F$8)</f>
      </c>
      <c r="AF139" s="296">
        <v>2</v>
      </c>
      <c r="AG139" s="299"/>
      <c r="AH139" s="295"/>
      <c r="AI139" s="295">
        <v>50</v>
      </c>
      <c r="AJ139" s="296">
        <f>'[1]選手登録'!F153</f>
      </c>
      <c r="AK139" s="296">
        <f t="shared" si="25"/>
      </c>
      <c r="AL139" s="296">
        <f t="shared" si="26"/>
      </c>
      <c r="AM139" s="296">
        <f t="shared" si="27"/>
      </c>
      <c r="AN139" s="296">
        <f t="shared" si="28"/>
      </c>
      <c r="AO139" s="296">
        <f t="shared" si="29"/>
        <v>0</v>
      </c>
      <c r="AP139" s="298">
        <f t="shared" si="30"/>
      </c>
    </row>
    <row r="140" spans="18:42" ht="18.75" customHeight="1">
      <c r="R140" s="11"/>
      <c r="S140" s="283"/>
      <c r="T140" s="297" t="s">
        <v>101</v>
      </c>
      <c r="U140" s="296"/>
      <c r="V140" s="296"/>
      <c r="W140" s="296"/>
      <c r="X140" s="296">
        <v>2</v>
      </c>
      <c r="Y140" s="296">
        <f>IF(ISBLANK(E75),"",E75)</f>
      </c>
      <c r="Z140" s="296">
        <f>IF(ISBLANK(E75),"",VLOOKUP(E75,女,18,FALSE))</f>
      </c>
      <c r="AA140" s="296">
        <f>IF(ISBLANK(E75),"",VLOOKUP(E75,女,19,FALSE))</f>
      </c>
      <c r="AB140" s="296">
        <f>IF(ISBLANK(E75),"",VLOOKUP(E75,女,4,FALSE))</f>
      </c>
      <c r="AC140" s="296">
        <f>IF(Y140="","","１年　"&amp;C74)</f>
      </c>
      <c r="AD140" s="296"/>
      <c r="AE140" s="296">
        <f>IF(ISBLANK('[1]選手登録'!F$8),"",'[1]選手登録'!F$8)</f>
      </c>
      <c r="AF140" s="296">
        <v>2</v>
      </c>
      <c r="AG140" s="299"/>
      <c r="AH140" s="295"/>
      <c r="AI140" s="295">
        <v>51</v>
      </c>
      <c r="AJ140" s="296">
        <f>'[1]選手登録'!F154</f>
      </c>
      <c r="AK140" s="296">
        <f t="shared" si="25"/>
      </c>
      <c r="AL140" s="296">
        <f t="shared" si="26"/>
      </c>
      <c r="AM140" s="296">
        <f t="shared" si="27"/>
      </c>
      <c r="AN140" s="296">
        <f t="shared" si="28"/>
      </c>
      <c r="AO140" s="296">
        <f t="shared" si="29"/>
        <v>0</v>
      </c>
      <c r="AP140" s="298">
        <f t="shared" si="30"/>
      </c>
    </row>
    <row r="141" spans="18:42" ht="18.75" customHeight="1">
      <c r="R141" s="9"/>
      <c r="S141" s="283"/>
      <c r="T141" s="297"/>
      <c r="U141" s="296"/>
      <c r="V141" s="296"/>
      <c r="W141" s="296"/>
      <c r="X141" s="296">
        <v>2</v>
      </c>
      <c r="Y141" s="296">
        <f>IF(ISBLANK(I75),"",I75)</f>
      </c>
      <c r="Z141" s="296">
        <f>IF(ISBLANK(I75),"",VLOOKUP(I75,女,18,FALSE))</f>
      </c>
      <c r="AA141" s="296">
        <f>IF(ISBLANK(I75),"",VLOOKUP(I75,女,19,FALSE))</f>
      </c>
      <c r="AB141" s="296">
        <f>IF(ISBLANK(I75),"",VLOOKUP(I75,女,4,FALSE))</f>
      </c>
      <c r="AC141" s="296">
        <f>IF(Y141="","","１年　"&amp;C74)</f>
      </c>
      <c r="AD141" s="296"/>
      <c r="AE141" s="296">
        <f>IF(ISBLANK('[1]選手登録'!F$8),"",'[1]選手登録'!F$8)</f>
      </c>
      <c r="AF141" s="296">
        <v>2</v>
      </c>
      <c r="AG141" s="299"/>
      <c r="AH141" s="295"/>
      <c r="AI141" s="295">
        <v>52</v>
      </c>
      <c r="AJ141" s="296">
        <f>'[1]選手登録'!F155</f>
      </c>
      <c r="AK141" s="296">
        <f t="shared" si="25"/>
      </c>
      <c r="AL141" s="296">
        <f t="shared" si="26"/>
      </c>
      <c r="AM141" s="296">
        <f t="shared" si="27"/>
      </c>
      <c r="AN141" s="296">
        <f t="shared" si="28"/>
      </c>
      <c r="AO141" s="296">
        <f t="shared" si="29"/>
        <v>0</v>
      </c>
      <c r="AP141" s="298">
        <f t="shared" si="30"/>
      </c>
    </row>
    <row r="142" spans="18:42" ht="13.5">
      <c r="R142" s="11"/>
      <c r="S142" s="283"/>
      <c r="T142" s="297"/>
      <c r="U142" s="296"/>
      <c r="V142" s="296"/>
      <c r="W142" s="296"/>
      <c r="X142" s="296">
        <v>2</v>
      </c>
      <c r="Y142" s="296">
        <f>IF(ISBLANK(M75),"",M75)</f>
      </c>
      <c r="Z142" s="296">
        <f>IF(ISBLANK(M75),"",VLOOKUP(M75,女,18,FALSE))</f>
      </c>
      <c r="AA142" s="296">
        <f>IF(ISBLANK(M75),"",VLOOKUP(M75,女,19,FALSE))</f>
      </c>
      <c r="AB142" s="296">
        <f>IF(ISBLANK(M75),"",VLOOKUP(M75,女,4,FALSE))</f>
      </c>
      <c r="AC142" s="296">
        <f>IF(Y142="","","１年　"&amp;C74)</f>
      </c>
      <c r="AD142" s="296"/>
      <c r="AE142" s="296">
        <f>IF(ISBLANK('[1]選手登録'!F$8),"",'[1]選手登録'!F$8)</f>
      </c>
      <c r="AF142" s="296">
        <v>2</v>
      </c>
      <c r="AG142" s="299"/>
      <c r="AH142" s="295"/>
      <c r="AI142" s="295">
        <v>53</v>
      </c>
      <c r="AJ142" s="296">
        <f>'[1]選手登録'!F156</f>
      </c>
      <c r="AK142" s="296">
        <f t="shared" si="25"/>
      </c>
      <c r="AL142" s="296">
        <f t="shared" si="26"/>
      </c>
      <c r="AM142" s="296">
        <f t="shared" si="27"/>
      </c>
      <c r="AN142" s="296">
        <f t="shared" si="28"/>
      </c>
      <c r="AO142" s="296">
        <f t="shared" si="29"/>
        <v>0</v>
      </c>
      <c r="AP142" s="298">
        <f t="shared" si="30"/>
      </c>
    </row>
    <row r="143" spans="18:42" ht="18.75" customHeight="1">
      <c r="R143" s="9"/>
      <c r="S143" s="283"/>
      <c r="T143" s="297"/>
      <c r="U143" s="296"/>
      <c r="V143" s="296">
        <f>IF(W143="","",(SUM(W$10:W143)))</f>
      </c>
      <c r="W143" s="296">
        <f aca="true" t="shared" si="37" ref="W143:W200">IF(AC143=0,"",IF(AC143="","",1))</f>
      </c>
      <c r="X143" s="296">
        <v>2</v>
      </c>
      <c r="Y143" s="296">
        <f>IF(ISBLANK(E76),"",E76)</f>
      </c>
      <c r="Z143" s="296">
        <f>IF(ISBLANK(E76),"",VLOOKUP(E76,女,18,FALSE))</f>
      </c>
      <c r="AA143" s="296">
        <f>IF(ISBLANK(E76),"",VLOOKUP(E76,女,19,FALSE))</f>
      </c>
      <c r="AB143" s="296">
        <f>IF(ISBLANK(E76),"",VLOOKUP(E76,女,4,FALSE))</f>
      </c>
      <c r="AC143" s="296">
        <f>IF(Y143="","","１年　"&amp;C76)</f>
      </c>
      <c r="AD143" s="296">
        <f>IF(ISBLANK(H76),"",H76)</f>
      </c>
      <c r="AE143" s="296">
        <f>IF(ISBLANK('[1]選手登録'!F$8),"",'[1]選手登録'!F$8)</f>
      </c>
      <c r="AF143" s="296">
        <v>2</v>
      </c>
      <c r="AG143" s="299"/>
      <c r="AH143" s="295"/>
      <c r="AI143" s="295">
        <v>54</v>
      </c>
      <c r="AJ143" s="296">
        <f>'[1]選手登録'!F157</f>
      </c>
      <c r="AK143" s="296">
        <f t="shared" si="25"/>
      </c>
      <c r="AL143" s="296">
        <f t="shared" si="26"/>
      </c>
      <c r="AM143" s="296">
        <f t="shared" si="27"/>
      </c>
      <c r="AN143" s="296">
        <f t="shared" si="28"/>
      </c>
      <c r="AO143" s="296">
        <f t="shared" si="29"/>
        <v>0</v>
      </c>
      <c r="AP143" s="298">
        <f t="shared" si="30"/>
      </c>
    </row>
    <row r="144" spans="18:42" ht="18.75" customHeight="1">
      <c r="R144" s="11"/>
      <c r="S144" s="283"/>
      <c r="T144" s="297"/>
      <c r="U144" s="296"/>
      <c r="V144" s="296">
        <f>IF(W144="","",(SUM(W$10:W144)))</f>
      </c>
      <c r="W144" s="296">
        <f t="shared" si="37"/>
      </c>
      <c r="X144" s="296">
        <v>2</v>
      </c>
      <c r="Y144" s="296">
        <f>IF(ISBLANK(I76),"",I76)</f>
      </c>
      <c r="Z144" s="296">
        <f>IF(ISBLANK(I76),"",VLOOKUP(I76,女,18,FALSE))</f>
      </c>
      <c r="AA144" s="296">
        <f>IF(ISBLANK(I76),"",VLOOKUP(I76,女,19,FALSE))</f>
      </c>
      <c r="AB144" s="296">
        <f>IF(ISBLANK(I76),"",VLOOKUP(I76,女,4,FALSE))</f>
      </c>
      <c r="AC144" s="296">
        <f>IF(Y144="","","１年　"&amp;C76)</f>
      </c>
      <c r="AD144" s="296">
        <f>IF(ISBLANK(L76),"",L76)</f>
      </c>
      <c r="AE144" s="296">
        <f>IF(ISBLANK('[1]選手登録'!F$8),"",'[1]選手登録'!F$8)</f>
      </c>
      <c r="AF144" s="296">
        <v>2</v>
      </c>
      <c r="AG144" s="299"/>
      <c r="AH144" s="295"/>
      <c r="AI144" s="295">
        <v>55</v>
      </c>
      <c r="AJ144" s="296">
        <f>'[1]選手登録'!F158</f>
      </c>
      <c r="AK144" s="296">
        <f t="shared" si="25"/>
      </c>
      <c r="AL144" s="296">
        <f t="shared" si="26"/>
      </c>
      <c r="AM144" s="296">
        <f t="shared" si="27"/>
      </c>
      <c r="AN144" s="296">
        <f t="shared" si="28"/>
      </c>
      <c r="AO144" s="296">
        <f t="shared" si="29"/>
        <v>0</v>
      </c>
      <c r="AP144" s="298">
        <f t="shared" si="30"/>
      </c>
    </row>
    <row r="145" spans="18:54" ht="18.75" customHeight="1">
      <c r="R145" s="9"/>
      <c r="S145" s="283"/>
      <c r="T145" s="297"/>
      <c r="U145" s="296"/>
      <c r="V145" s="296">
        <f>IF(W145="","",(SUM(W$10:W145)))</f>
      </c>
      <c r="W145" s="296">
        <f t="shared" si="37"/>
      </c>
      <c r="X145" s="296">
        <v>2</v>
      </c>
      <c r="Y145" s="296">
        <f>IF(ISBLANK(E77),"",E77)</f>
      </c>
      <c r="Z145" s="296">
        <f>IF(ISBLANK(E77),"",VLOOKUP(E77,女,18,FALSE))</f>
      </c>
      <c r="AA145" s="296">
        <f>IF(ISBLANK(E77),"",VLOOKUP(E77,女,19,FALSE))</f>
      </c>
      <c r="AB145" s="296">
        <f>IF(ISBLANK(E77),"",VLOOKUP(E77,女,4,FALSE))</f>
      </c>
      <c r="AC145" s="296">
        <f>IF(Y145="","","１年　"&amp;C77)</f>
      </c>
      <c r="AD145" s="296">
        <f>IF(ISBLANK(H77),"",H77)</f>
      </c>
      <c r="AE145" s="296">
        <f>IF(ISBLANK('[1]選手登録'!F$8),"",'[1]選手登録'!F$8)</f>
      </c>
      <c r="AF145" s="296">
        <v>2</v>
      </c>
      <c r="AG145" s="299"/>
      <c r="AH145" s="295"/>
      <c r="AI145" s="295">
        <v>56</v>
      </c>
      <c r="AJ145" s="296">
        <f>'[1]選手登録'!F159</f>
      </c>
      <c r="AK145" s="296">
        <f t="shared" si="25"/>
      </c>
      <c r="AL145" s="296">
        <f t="shared" si="26"/>
      </c>
      <c r="AM145" s="296">
        <f t="shared" si="27"/>
      </c>
      <c r="AN145" s="296">
        <f t="shared" si="28"/>
      </c>
      <c r="AO145" s="296">
        <f t="shared" si="29"/>
        <v>0</v>
      </c>
      <c r="AP145" s="298">
        <f t="shared" si="30"/>
      </c>
      <c r="AS145" s="296">
        <v>2</v>
      </c>
      <c r="AT145" s="296">
        <f>IF(ISBLANK(M60),"",M60)</f>
      </c>
      <c r="AU145" s="296">
        <f>IF(ISBLANK(M60),"",VLOOKUP(M60,女,18,FALSE))</f>
      </c>
      <c r="AV145" s="296">
        <f>IF(ISBLANK(M60),"",VLOOKUP(M60,男,19,FALSE))</f>
      </c>
      <c r="AW145" s="296">
        <f>IF(ISBLANK(M60),"",VLOOKUP(M60,女,4,FALSE))</f>
      </c>
      <c r="AX145" s="296">
        <f>IF(AT145="","","高学年　"&amp;C60&amp;"補員")</f>
      </c>
      <c r="AY145" s="296"/>
      <c r="AZ145" s="296">
        <f>IF(ISBLANK('[1]選手登録'!F$8),"",'[1]選手登録'!F$8)</f>
      </c>
      <c r="BA145" s="296">
        <v>2</v>
      </c>
      <c r="BB145" s="299"/>
    </row>
    <row r="146" spans="18:54" ht="18.75" customHeight="1">
      <c r="R146" s="11"/>
      <c r="S146" s="283"/>
      <c r="T146" s="297"/>
      <c r="U146" s="296"/>
      <c r="V146" s="296">
        <f>IF(W146="","",(SUM(W$10:W146)))</f>
      </c>
      <c r="W146" s="296">
        <f t="shared" si="37"/>
      </c>
      <c r="X146" s="296">
        <v>2</v>
      </c>
      <c r="Y146" s="296">
        <f>IF(ISBLANK(I77),"",I77)</f>
      </c>
      <c r="Z146" s="296">
        <f>IF(ISBLANK(I77),"",VLOOKUP(I77,女,18,FALSE))</f>
      </c>
      <c r="AA146" s="296">
        <f>IF(ISBLANK(I77),"",VLOOKUP(I77,女,19,FALSE))</f>
      </c>
      <c r="AB146" s="296">
        <f>IF(ISBLANK(I77),"",VLOOKUP(I77,女,4,FALSE))</f>
      </c>
      <c r="AC146" s="296">
        <f>IF(Y146="","","１年　"&amp;C77)</f>
      </c>
      <c r="AD146" s="296">
        <f>IF(ISBLANK(L77),"",L77)</f>
      </c>
      <c r="AE146" s="296">
        <f>IF(ISBLANK('[1]選手登録'!F$8),"",'[1]選手登録'!F$8)</f>
      </c>
      <c r="AF146" s="296">
        <v>2</v>
      </c>
      <c r="AG146" s="299"/>
      <c r="AH146" s="295"/>
      <c r="AI146" s="295">
        <v>57</v>
      </c>
      <c r="AJ146" s="296">
        <f>'[1]選手登録'!F160</f>
      </c>
      <c r="AK146" s="296">
        <f t="shared" si="25"/>
      </c>
      <c r="AL146" s="296">
        <f t="shared" si="26"/>
      </c>
      <c r="AM146" s="296">
        <f t="shared" si="27"/>
      </c>
      <c r="AN146" s="296">
        <f t="shared" si="28"/>
      </c>
      <c r="AO146" s="296">
        <f t="shared" si="29"/>
        <v>0</v>
      </c>
      <c r="AP146" s="298">
        <f t="shared" si="30"/>
      </c>
      <c r="AS146" s="296">
        <v>2</v>
      </c>
      <c r="AT146" s="296">
        <f>IF(ISBLANK(M61),"",M61)</f>
      </c>
      <c r="AU146" s="296">
        <f>IF(ISBLANK(M61),"",VLOOKUP(M61,女,18,FALSE))</f>
      </c>
      <c r="AV146" s="296">
        <f>IF(ISBLANK(M61),"",VLOOKUP(M61,男,19,FALSE))</f>
      </c>
      <c r="AW146" s="296">
        <f>IF(ISBLANK(M61),"",VLOOKUP(M61,女,4,FALSE))</f>
      </c>
      <c r="AX146" s="296">
        <f>IF(AT146="","","高学年　"&amp;C61&amp;"補員")</f>
      </c>
      <c r="AY146" s="296"/>
      <c r="AZ146" s="296">
        <f>IF(ISBLANK('[1]選手登録'!F$8),"",'[1]選手登録'!F$8)</f>
      </c>
      <c r="BA146" s="296">
        <v>2</v>
      </c>
      <c r="BB146" s="299"/>
    </row>
    <row r="147" spans="18:54" ht="18.75" customHeight="1">
      <c r="R147" s="11"/>
      <c r="S147" s="283"/>
      <c r="T147" s="297"/>
      <c r="U147" s="296"/>
      <c r="V147" s="296">
        <f>IF(W147="","",(SUM(W$10:W147)))</f>
      </c>
      <c r="W147" s="296">
        <f t="shared" si="37"/>
      </c>
      <c r="X147" s="296">
        <v>2</v>
      </c>
      <c r="Y147" s="296">
        <f>IF(ISBLANK(E78),"",E78)</f>
      </c>
      <c r="Z147" s="296">
        <f>IF(ISBLANK(E78),"",VLOOKUP(E78,女,18,FALSE))</f>
      </c>
      <c r="AA147" s="296">
        <f>IF(ISBLANK(E78),"",VLOOKUP(E78,女,19,FALSE))</f>
      </c>
      <c r="AB147" s="296">
        <f>IF(ISBLANK(E78),"",VLOOKUP(E78,女,4,FALSE))</f>
      </c>
      <c r="AC147" s="296">
        <f>IF(Y147="","","１年　"&amp;C78)</f>
      </c>
      <c r="AD147" s="296">
        <f>IF(ISBLANK(H78),"",H78)</f>
      </c>
      <c r="AE147" s="296">
        <f>IF(ISBLANK('[1]選手登録'!F$8),"",'[1]選手登録'!F$8)</f>
      </c>
      <c r="AF147" s="296">
        <v>2</v>
      </c>
      <c r="AG147" s="299"/>
      <c r="AH147" s="295"/>
      <c r="AI147" s="295">
        <v>58</v>
      </c>
      <c r="AJ147" s="296">
        <f>'[1]選手登録'!F161</f>
      </c>
      <c r="AK147" s="296">
        <f t="shared" si="25"/>
      </c>
      <c r="AL147" s="296">
        <f t="shared" si="26"/>
      </c>
      <c r="AM147" s="296">
        <f t="shared" si="27"/>
      </c>
      <c r="AN147" s="296">
        <f t="shared" si="28"/>
      </c>
      <c r="AO147" s="296">
        <f t="shared" si="29"/>
        <v>0</v>
      </c>
      <c r="AP147" s="298">
        <f t="shared" si="30"/>
      </c>
      <c r="AS147" s="296">
        <v>2</v>
      </c>
      <c r="AT147" s="296">
        <f>IF(ISBLANK(M62),"",M62)</f>
      </c>
      <c r="AU147" s="296">
        <f>IF(ISBLANK(M62),"",VLOOKUP(M62,女,18,FALSE))</f>
      </c>
      <c r="AV147" s="296">
        <f>IF(ISBLANK(M62),"",VLOOKUP(M62,男,19,FALSE))</f>
      </c>
      <c r="AW147" s="296">
        <f>IF(ISBLANK(M62),"",VLOOKUP(M62,女,4,FALSE))</f>
      </c>
      <c r="AX147" s="296">
        <f>IF(AT147="","","高学年　"&amp;C62&amp;"補員")</f>
      </c>
      <c r="AY147" s="296"/>
      <c r="AZ147" s="296">
        <f>IF(ISBLANK('[1]選手登録'!F$8),"",'[1]選手登録'!F$8)</f>
      </c>
      <c r="BA147" s="296">
        <v>2</v>
      </c>
      <c r="BB147" s="299"/>
    </row>
    <row r="148" spans="18:54" ht="18.75" customHeight="1">
      <c r="R148" s="9"/>
      <c r="S148" s="283"/>
      <c r="T148" s="297"/>
      <c r="U148" s="296"/>
      <c r="V148" s="296">
        <f>IF(W148="","",(SUM(W$10:W148)))</f>
      </c>
      <c r="W148" s="296">
        <f t="shared" si="37"/>
      </c>
      <c r="X148" s="296">
        <v>2</v>
      </c>
      <c r="Y148" s="296">
        <f>IF(ISBLANK(I78),"",I78)</f>
      </c>
      <c r="Z148" s="296">
        <f>IF(ISBLANK(I78),"",VLOOKUP(I78,女,18,FALSE))</f>
      </c>
      <c r="AA148" s="296">
        <f>IF(ISBLANK(I78),"",VLOOKUP(I78,女,19,FALSE))</f>
      </c>
      <c r="AB148" s="296">
        <f>IF(ISBLANK(I78),"",VLOOKUP(I78,女,4,FALSE))</f>
      </c>
      <c r="AC148" s="296">
        <f>IF(Y148="","","１年　"&amp;C78)</f>
      </c>
      <c r="AD148" s="296">
        <f>IF(ISBLANK(L78),"",L78)</f>
      </c>
      <c r="AE148" s="296">
        <f>IF(ISBLANK('[1]選手登録'!F$8),"",'[1]選手登録'!F$8)</f>
      </c>
      <c r="AF148" s="296">
        <v>2</v>
      </c>
      <c r="AG148" s="299"/>
      <c r="AH148" s="295"/>
      <c r="AI148" s="295">
        <v>59</v>
      </c>
      <c r="AJ148" s="296">
        <f>'[1]選手登録'!F162</f>
      </c>
      <c r="AK148" s="296">
        <f t="shared" si="25"/>
      </c>
      <c r="AL148" s="296">
        <f t="shared" si="26"/>
      </c>
      <c r="AM148" s="296">
        <f t="shared" si="27"/>
      </c>
      <c r="AN148" s="296">
        <f t="shared" si="28"/>
      </c>
      <c r="AO148" s="296">
        <f t="shared" si="29"/>
        <v>0</v>
      </c>
      <c r="AP148" s="298">
        <f t="shared" si="30"/>
      </c>
      <c r="AS148" s="296">
        <v>2</v>
      </c>
      <c r="AT148" s="296">
        <f>IF(ISBLANK(M63),"",M63)</f>
      </c>
      <c r="AU148" s="296">
        <f>IF(ISBLANK(M63),"",VLOOKUP(M63,女,18,FALSE))</f>
      </c>
      <c r="AV148" s="296">
        <f>IF(ISBLANK(M63),"",VLOOKUP(M63,男,19,FALSE))</f>
      </c>
      <c r="AW148" s="296">
        <f>IF(ISBLANK(M63),"",VLOOKUP(M63,女,4,FALSE))</f>
      </c>
      <c r="AX148" s="296">
        <f>IF(AT148="","","高学年　"&amp;C63&amp;"補員")</f>
      </c>
      <c r="AY148" s="296"/>
      <c r="AZ148" s="296">
        <f>IF(ISBLANK('[1]選手登録'!F$8),"",'[1]選手登録'!F$8)</f>
      </c>
      <c r="BA148" s="296">
        <v>2</v>
      </c>
      <c r="BB148" s="299"/>
    </row>
    <row r="149" spans="18:54" ht="18.75" customHeight="1">
      <c r="R149" s="9"/>
      <c r="S149" s="283"/>
      <c r="T149" s="297"/>
      <c r="U149" s="296"/>
      <c r="V149" s="296">
        <f>IF(W149="","",(SUM(W$10:W149)))</f>
      </c>
      <c r="W149" s="296">
        <f t="shared" si="37"/>
      </c>
      <c r="X149" s="296">
        <v>2</v>
      </c>
      <c r="Y149" s="296">
        <f>IF(ISBLANK(E79),"",E79)</f>
      </c>
      <c r="Z149" s="296">
        <f>IF(ISBLANK(E79),"",VLOOKUP(E79,女,18,FALSE))</f>
      </c>
      <c r="AA149" s="296">
        <f>IF(ISBLANK(E79),"",VLOOKUP(E79,女,19,FALSE))</f>
      </c>
      <c r="AB149" s="296">
        <f>IF(ISBLANK(E79),"",VLOOKUP(E79,女,4,FALSE))</f>
      </c>
      <c r="AC149" s="296">
        <f>IF(Y149="","","オープン　"&amp;C79)</f>
      </c>
      <c r="AD149" s="296">
        <f>IF(ISBLANK(H79),"",H79)</f>
      </c>
      <c r="AE149" s="296">
        <f>IF(ISBLANK('[1]選手登録'!F$8),"",'[1]選手登録'!F$8)</f>
      </c>
      <c r="AF149" s="296">
        <v>2</v>
      </c>
      <c r="AG149" s="299"/>
      <c r="AH149" s="295"/>
      <c r="AI149" s="295">
        <v>60</v>
      </c>
      <c r="AJ149" s="296">
        <f>'[1]選手登録'!F163</f>
      </c>
      <c r="AK149" s="296">
        <f t="shared" si="25"/>
      </c>
      <c r="AL149" s="296">
        <f t="shared" si="26"/>
      </c>
      <c r="AM149" s="296">
        <f t="shared" si="27"/>
      </c>
      <c r="AN149" s="296">
        <f t="shared" si="28"/>
      </c>
      <c r="AO149" s="296">
        <f t="shared" si="29"/>
        <v>0</v>
      </c>
      <c r="AP149" s="298">
        <f t="shared" si="30"/>
      </c>
      <c r="AS149" s="296">
        <v>2</v>
      </c>
      <c r="AT149" s="296">
        <f>IF(ISBLANK(M64),"",M64)</f>
      </c>
      <c r="AU149" s="296">
        <f>IF(ISBLANK(M64),"",VLOOKUP(M64,女,18,FALSE))</f>
      </c>
      <c r="AV149" s="296">
        <f>IF(ISBLANK(M64),"",VLOOKUP(M64,男,19,FALSE))</f>
      </c>
      <c r="AW149" s="296">
        <f>IF(ISBLANK(M64),"",VLOOKUP(M64,女,4,FALSE))</f>
      </c>
      <c r="AX149" s="296">
        <f>IF(AT149="","","高学年　"&amp;C64&amp;"補員")</f>
      </c>
      <c r="AY149" s="296"/>
      <c r="AZ149" s="296">
        <f>IF(ISBLANK('[1]選手登録'!F$8),"",'[1]選手登録'!F$8)</f>
      </c>
      <c r="BA149" s="296">
        <v>2</v>
      </c>
      <c r="BB149" s="299"/>
    </row>
    <row r="150" spans="18:54" ht="18.75" customHeight="1">
      <c r="R150" s="9"/>
      <c r="S150" s="283"/>
      <c r="T150" s="297"/>
      <c r="U150" s="296"/>
      <c r="V150" s="296">
        <f>IF(W150="","",(SUM(W$10:W150)))</f>
      </c>
      <c r="W150" s="296">
        <f t="shared" si="37"/>
      </c>
      <c r="X150" s="296">
        <v>2</v>
      </c>
      <c r="Y150" s="296">
        <f>IF(ISBLANK(I79),"",I79)</f>
      </c>
      <c r="Z150" s="296">
        <f>IF(ISBLANK(I79),"",VLOOKUP(I79,女,18,FALSE))</f>
      </c>
      <c r="AA150" s="296">
        <f>IF(ISBLANK(I79),"",VLOOKUP(I79,女,19,FALSE))</f>
      </c>
      <c r="AB150" s="296">
        <f>IF(ISBLANK(I79),"",VLOOKUP(I79,女,4,FALSE))</f>
      </c>
      <c r="AC150" s="296">
        <f>IF(Y150="","","オープン　"&amp;C79)</f>
      </c>
      <c r="AD150" s="296">
        <f>IF(ISBLANK(L79),"",L79)</f>
      </c>
      <c r="AE150" s="296">
        <f>IF(ISBLANK('[1]選手登録'!F$8),"",'[1]選手登録'!F$8)</f>
      </c>
      <c r="AF150" s="296">
        <v>2</v>
      </c>
      <c r="AG150" s="299"/>
      <c r="AH150" s="295"/>
      <c r="AI150" s="295">
        <v>61</v>
      </c>
      <c r="AJ150" s="296">
        <f>'[1]選手登録'!F164</f>
      </c>
      <c r="AK150" s="296">
        <f t="shared" si="25"/>
      </c>
      <c r="AL150" s="296">
        <f t="shared" si="26"/>
      </c>
      <c r="AM150" s="296">
        <f t="shared" si="27"/>
      </c>
      <c r="AN150" s="296">
        <f t="shared" si="28"/>
      </c>
      <c r="AO150" s="296">
        <f t="shared" si="29"/>
        <v>0</v>
      </c>
      <c r="AP150" s="298">
        <f t="shared" si="30"/>
      </c>
      <c r="AS150" s="296">
        <v>2</v>
      </c>
      <c r="AT150" s="296">
        <f>IF(ISBLANK(M67),"",M67)</f>
      </c>
      <c r="AU150" s="296">
        <f>IF(ISBLANK(M67),"",VLOOKUP(M67,女,18,FALSE))</f>
      </c>
      <c r="AV150" s="296">
        <f>IF(ISBLANK(M67),"",VLOOKUP(M67,男,19,FALSE))</f>
      </c>
      <c r="AW150" s="296">
        <f>IF(ISBLANK(M67),"",VLOOKUP(M67,女,4,FALSE))</f>
      </c>
      <c r="AX150" s="296">
        <f>IF(AT150="","","高学年　"&amp;C67&amp;"補員")</f>
      </c>
      <c r="AY150" s="296"/>
      <c r="AZ150" s="296">
        <f>IF(ISBLANK('[1]選手登録'!F$8),"",'[1]選手登録'!F$8)</f>
      </c>
      <c r="BA150" s="296">
        <v>2</v>
      </c>
      <c r="BB150" s="299"/>
    </row>
    <row r="151" spans="18:54" ht="18.75" customHeight="1">
      <c r="R151" s="9"/>
      <c r="S151" s="283"/>
      <c r="T151" s="297"/>
      <c r="U151" s="296"/>
      <c r="V151" s="296">
        <f>IF(W151="","",(SUM(W$10:W151)))</f>
      </c>
      <c r="W151" s="296">
        <f t="shared" si="37"/>
      </c>
      <c r="X151" s="296">
        <v>2</v>
      </c>
      <c r="Y151" s="296">
        <f>IF(ISBLANK(M79),"",M79)</f>
      </c>
      <c r="Z151" s="296">
        <f>IF(ISBLANK(M79),"",VLOOKUP(M79,女,18,FALSE))</f>
      </c>
      <c r="AA151" s="296">
        <f>IF(ISBLANK(M79),"",VLOOKUP(M79,女,19,FALSE))</f>
      </c>
      <c r="AB151" s="296">
        <f>IF(ISBLANK(M79),"",VLOOKUP(M79,女,4,FALSE))</f>
      </c>
      <c r="AC151" s="296">
        <f>IF(Y151="","","オープン　"&amp;C79)</f>
      </c>
      <c r="AD151" s="296">
        <f>IF(ISBLANK(Q79),"",Q79)</f>
      </c>
      <c r="AE151" s="296">
        <f>IF(ISBLANK('[1]選手登録'!F$8),"",'[1]選手登録'!F$8)</f>
      </c>
      <c r="AF151" s="296">
        <v>2</v>
      </c>
      <c r="AG151" s="299"/>
      <c r="AH151" s="295"/>
      <c r="AI151" s="295">
        <v>62</v>
      </c>
      <c r="AJ151" s="296">
        <f>'[1]選手登録'!F165</f>
      </c>
      <c r="AK151" s="296">
        <f t="shared" si="25"/>
      </c>
      <c r="AL151" s="296">
        <f t="shared" si="26"/>
      </c>
      <c r="AM151" s="296">
        <f t="shared" si="27"/>
      </c>
      <c r="AN151" s="296">
        <f t="shared" si="28"/>
      </c>
      <c r="AO151" s="296">
        <f t="shared" si="29"/>
        <v>0</v>
      </c>
      <c r="AP151" s="298">
        <f t="shared" si="30"/>
      </c>
      <c r="AS151" s="296">
        <v>2</v>
      </c>
      <c r="AT151" s="296">
        <f>IF(ISBLANK(M68),"",M68)</f>
      </c>
      <c r="AU151" s="296">
        <f>IF(ISBLANK(M68),"",VLOOKUP(M68,女,18,FALSE))</f>
      </c>
      <c r="AV151" s="296">
        <f>IF(ISBLANK(M68),"",VLOOKUP(M68,男,19,FALSE))</f>
      </c>
      <c r="AW151" s="296">
        <f>IF(ISBLANK(M68),"",VLOOKUP(M68,女,4,FALSE))</f>
      </c>
      <c r="AX151" s="296">
        <f>IF(AT151="","","高学年　"&amp;C68&amp;"補員")</f>
      </c>
      <c r="AY151" s="296"/>
      <c r="AZ151" s="296">
        <f>IF(ISBLANK('[1]選手登録'!F$8),"",'[1]選手登録'!F$8)</f>
      </c>
      <c r="BA151" s="296">
        <v>2</v>
      </c>
      <c r="BB151" s="299"/>
    </row>
    <row r="152" spans="18:54" ht="18.75" customHeight="1">
      <c r="R152" s="9"/>
      <c r="S152" s="283"/>
      <c r="T152" s="297"/>
      <c r="U152" s="296"/>
      <c r="V152" s="296">
        <f>IF(W152="","",(SUM(W$10:W152)))</f>
      </c>
      <c r="W152" s="296">
        <f t="shared" si="37"/>
      </c>
      <c r="X152" s="296">
        <v>2</v>
      </c>
      <c r="Y152" s="296">
        <f>IF(ISBLANK(E80),"",E80)</f>
      </c>
      <c r="Z152" s="296">
        <f>IF(ISBLANK(E80),"",VLOOKUP(E80,女,18,FALSE))</f>
      </c>
      <c r="AA152" s="296">
        <f>IF(ISBLANK(E80),"",VLOOKUP(E80,女,19,FALSE))</f>
      </c>
      <c r="AB152" s="296">
        <f>IF(ISBLANK(E80),"",VLOOKUP(E80,女,4,FALSE))</f>
      </c>
      <c r="AC152" s="296">
        <f>IF(Y152="","","オープン　"&amp;C80)</f>
      </c>
      <c r="AD152" s="296">
        <f>IF(ISBLANK(H80),"",H80)</f>
      </c>
      <c r="AE152" s="296">
        <f>IF(ISBLANK('[1]選手登録'!F$8),"",'[1]選手登録'!F$8)</f>
      </c>
      <c r="AF152" s="296">
        <v>2</v>
      </c>
      <c r="AG152" s="299"/>
      <c r="AH152" s="295"/>
      <c r="AI152" s="295">
        <v>63</v>
      </c>
      <c r="AJ152" s="296">
        <f>'[1]選手登録'!F166</f>
      </c>
      <c r="AK152" s="296">
        <f t="shared" si="25"/>
      </c>
      <c r="AL152" s="296">
        <f t="shared" si="26"/>
      </c>
      <c r="AM152" s="296">
        <f t="shared" si="27"/>
      </c>
      <c r="AN152" s="296">
        <f t="shared" si="28"/>
      </c>
      <c r="AO152" s="296">
        <f t="shared" si="29"/>
        <v>0</v>
      </c>
      <c r="AP152" s="298">
        <f t="shared" si="30"/>
      </c>
      <c r="AS152" s="296">
        <v>2</v>
      </c>
      <c r="AT152" s="296">
        <f>IF(ISBLANK(M69),"",M69)</f>
      </c>
      <c r="AU152" s="296">
        <f>IF(ISBLANK(M69),"",VLOOKUP(M69,女,18,FALSE))</f>
      </c>
      <c r="AV152" s="296">
        <f>IF(ISBLANK(M69),"",VLOOKUP(M69,男,19,FALSE))</f>
      </c>
      <c r="AW152" s="296">
        <f>IF(ISBLANK(M69),"",VLOOKUP(M69,女,4,FALSE))</f>
      </c>
      <c r="AX152" s="296">
        <f>IF(AT152="","","高学年　"&amp;C69&amp;"補員")</f>
      </c>
      <c r="AY152" s="296"/>
      <c r="AZ152" s="296">
        <f>IF(ISBLANK('[1]選手登録'!F$8),"",'[1]選手登録'!F$8)</f>
      </c>
      <c r="BA152" s="296">
        <v>2</v>
      </c>
      <c r="BB152" s="299"/>
    </row>
    <row r="153" spans="18:54" ht="18.75" customHeight="1">
      <c r="R153" s="9"/>
      <c r="S153" s="283"/>
      <c r="T153" s="297"/>
      <c r="U153" s="296"/>
      <c r="V153" s="296">
        <f>IF(W153="","",(SUM(W$10:W153)))</f>
      </c>
      <c r="W153" s="296">
        <f t="shared" si="37"/>
      </c>
      <c r="X153" s="296">
        <v>2</v>
      </c>
      <c r="Y153" s="296">
        <f>IF(ISBLANK(I80),"",I80)</f>
      </c>
      <c r="Z153" s="296">
        <f>IF(ISBLANK(I80),"",VLOOKUP(I80,女,18,FALSE))</f>
      </c>
      <c r="AA153" s="296">
        <f>IF(ISBLANK(I80),"",VLOOKUP(I80,女,19,FALSE))</f>
      </c>
      <c r="AB153" s="296">
        <f>IF(ISBLANK(I80),"",VLOOKUP(I80,女,4,FALSE))</f>
      </c>
      <c r="AC153" s="296">
        <f>IF(Y153="","","オープン　"&amp;C80)</f>
      </c>
      <c r="AD153" s="296">
        <f>IF(ISBLANK(L80),"",L80)</f>
      </c>
      <c r="AE153" s="296">
        <f>IF(ISBLANK('[1]選手登録'!F$8),"",'[1]選手登録'!F$8)</f>
      </c>
      <c r="AF153" s="296">
        <v>2</v>
      </c>
      <c r="AG153" s="299"/>
      <c r="AH153" s="295"/>
      <c r="AI153" s="295">
        <v>64</v>
      </c>
      <c r="AJ153" s="296">
        <f>'[1]選手登録'!F167</f>
      </c>
      <c r="AK153" s="296">
        <f t="shared" si="25"/>
      </c>
      <c r="AL153" s="296">
        <f t="shared" si="26"/>
      </c>
      <c r="AM153" s="296">
        <f t="shared" si="27"/>
      </c>
      <c r="AN153" s="296">
        <f t="shared" si="28"/>
      </c>
      <c r="AO153" s="296">
        <f t="shared" si="29"/>
        <v>0</v>
      </c>
      <c r="AP153" s="298">
        <f t="shared" si="30"/>
      </c>
      <c r="AS153" s="296">
        <v>2</v>
      </c>
      <c r="AT153" s="296" t="e">
        <f>IF(ISBLANK(#REF!),"",#REF!)</f>
        <v>#REF!</v>
      </c>
      <c r="AU153" s="296" t="e">
        <f>IF(ISBLANK(#REF!),"",VLOOKUP(#REF!,女,18,FALSE))</f>
        <v>#REF!</v>
      </c>
      <c r="AV153" s="296" t="e">
        <f>IF(ISBLANK(#REF!),"",VLOOKUP(#REF!,男,19,FALSE))</f>
        <v>#REF!</v>
      </c>
      <c r="AW153" s="296" t="e">
        <f>IF(ISBLANK(#REF!),"",VLOOKUP(#REF!,女,4,FALSE))</f>
        <v>#REF!</v>
      </c>
      <c r="AX153" s="296" t="e">
        <f>IF(AT153="","","高学年　"&amp;#REF!&amp;"補員")</f>
        <v>#REF!</v>
      </c>
      <c r="AY153" s="296"/>
      <c r="AZ153" s="296">
        <f>IF(ISBLANK('[1]選手登録'!F$8),"",'[1]選手登録'!F$8)</f>
      </c>
      <c r="BA153" s="296">
        <v>2</v>
      </c>
      <c r="BB153" s="299"/>
    </row>
    <row r="154" spans="18:54" ht="13.5">
      <c r="R154" s="9"/>
      <c r="S154" s="291"/>
      <c r="T154" s="297"/>
      <c r="U154" s="296"/>
      <c r="V154" s="296">
        <f>IF(W154="","",(SUM(W$10:W154)))</f>
      </c>
      <c r="W154" s="296">
        <f t="shared" si="37"/>
      </c>
      <c r="X154" s="296">
        <v>2</v>
      </c>
      <c r="Y154" s="296">
        <f>IF(ISBLANK(M80),"",M80)</f>
      </c>
      <c r="Z154" s="296">
        <f>IF(ISBLANK(M80),"",VLOOKUP(M80,女,18,FALSE))</f>
      </c>
      <c r="AA154" s="296">
        <f>IF(ISBLANK(M80),"",VLOOKUP(M80,女,19,FALSE))</f>
      </c>
      <c r="AB154" s="296">
        <f>IF(ISBLANK(M80),"",VLOOKUP(M80,女,4,FALSE))</f>
      </c>
      <c r="AC154" s="296">
        <f>IF(Y154="","","オープン　"&amp;C80)</f>
      </c>
      <c r="AD154" s="296">
        <f>IF(ISBLANK(Q80),"",Q80)</f>
      </c>
      <c r="AE154" s="296">
        <f>IF(ISBLANK('[1]選手登録'!F$8),"",'[1]選手登録'!F$8)</f>
      </c>
      <c r="AF154" s="296">
        <v>2</v>
      </c>
      <c r="AG154" s="299"/>
      <c r="AH154" s="295"/>
      <c r="AI154" s="295">
        <v>65</v>
      </c>
      <c r="AJ154" s="296">
        <f>'[1]選手登録'!F168</f>
      </c>
      <c r="AK154" s="296">
        <f aca="true" t="shared" si="38" ref="AK154:AK166">IF(AJ154="","",_xlfn.IFERROR(VLOOKUP(AJ154,Y$107:AG$128,8,0),""))</f>
      </c>
      <c r="AL154" s="296">
        <f aca="true" t="shared" si="39" ref="AL154:AL166">IF(AJ154="","",_xlfn.IFERROR(VLOOKUP(AJ154,Y$129:AG$148,8,0),""))</f>
      </c>
      <c r="AM154" s="296">
        <f aca="true" t="shared" si="40" ref="AM154:AM166">IF(AL154="","",_xlfn.IFERROR(VLOOKUP(AL154,AT$145:BB$160,8,0),""))</f>
      </c>
      <c r="AN154" s="296">
        <f aca="true" t="shared" si="41" ref="AN154:AN166">IF(AJ154="","",_xlfn.IFERROR(VLOOKUP(AJ154,Y$149:AG$190,8,0),""))</f>
      </c>
      <c r="AO154" s="296">
        <f aca="true" t="shared" si="42" ref="AO154:AO166">COUNT(AK154:AN154)</f>
        <v>0</v>
      </c>
      <c r="AP154" s="298">
        <f aca="true" t="shared" si="43" ref="AP154:AP166">IF(AO154=0,"",1)</f>
      </c>
      <c r="AS154" s="296">
        <v>2</v>
      </c>
      <c r="AT154" s="296">
        <f>IF(ISBLANK(M70),"",M70)</f>
      </c>
      <c r="AU154" s="296">
        <f>IF(ISBLANK(M70),"",VLOOKUP(M70,女,18,FALSE))</f>
      </c>
      <c r="AV154" s="296">
        <f>IF(ISBLANK(M70),"",VLOOKUP(M70,男,19,FALSE))</f>
      </c>
      <c r="AW154" s="296">
        <f>IF(ISBLANK(M70),"",VLOOKUP(M70,女,4,FALSE))</f>
      </c>
      <c r="AX154" s="296">
        <f>IF(AT154="","","１年　"&amp;C70&amp;"補員")</f>
      </c>
      <c r="AY154" s="296"/>
      <c r="AZ154" s="296">
        <f>IF(ISBLANK('[1]選手登録'!F$8),"",'[1]選手登録'!F$8)</f>
      </c>
      <c r="BA154" s="296">
        <v>2</v>
      </c>
      <c r="BB154" s="299"/>
    </row>
    <row r="155" spans="18:54" ht="18.75" customHeight="1">
      <c r="R155" s="9"/>
      <c r="S155" s="291"/>
      <c r="T155" s="297"/>
      <c r="U155" s="296"/>
      <c r="V155" s="296">
        <f>IF(W155="","",(SUM(W$10:W155)))</f>
      </c>
      <c r="W155" s="296">
        <f t="shared" si="37"/>
      </c>
      <c r="X155" s="296">
        <v>2</v>
      </c>
      <c r="Y155" s="296">
        <f>IF(ISBLANK(E81),"",E81)</f>
      </c>
      <c r="Z155" s="296">
        <f>IF(ISBLANK(E81),"",VLOOKUP(E81,女,18,FALSE))</f>
      </c>
      <c r="AA155" s="296">
        <f>IF(ISBLANK(E81),"",VLOOKUP(E81,女,19,FALSE))</f>
      </c>
      <c r="AB155" s="296">
        <f>IF(ISBLANK(E81),"",VLOOKUP(E81,女,4,FALSE))</f>
      </c>
      <c r="AC155" s="296">
        <f>IF(Y155="","","オープン　"&amp;C81)</f>
      </c>
      <c r="AD155" s="296">
        <f>IF(ISBLANK(H81),"",H81)</f>
      </c>
      <c r="AE155" s="296">
        <f>IF(ISBLANK('[1]選手登録'!F$8),"",'[1]選手登録'!F$8)</f>
      </c>
      <c r="AF155" s="296">
        <v>2</v>
      </c>
      <c r="AG155" s="299"/>
      <c r="AH155" s="295"/>
      <c r="AI155" s="295">
        <v>66</v>
      </c>
      <c r="AJ155" s="296">
        <f>'[1]選手登録'!F169</f>
      </c>
      <c r="AK155" s="296">
        <f t="shared" si="38"/>
      </c>
      <c r="AL155" s="296">
        <f t="shared" si="39"/>
      </c>
      <c r="AM155" s="296">
        <f t="shared" si="40"/>
      </c>
      <c r="AN155" s="296">
        <f t="shared" si="41"/>
      </c>
      <c r="AO155" s="296">
        <f t="shared" si="42"/>
        <v>0</v>
      </c>
      <c r="AP155" s="298">
        <f t="shared" si="43"/>
      </c>
      <c r="AS155" s="296">
        <v>2</v>
      </c>
      <c r="AT155" s="296">
        <f>IF(ISBLANK(M71),"",M71)</f>
      </c>
      <c r="AU155" s="296">
        <f>IF(ISBLANK(M71),"",VLOOKUP(M71,女,18,FALSE))</f>
      </c>
      <c r="AV155" s="296">
        <f>IF(ISBLANK(M71),"",VLOOKUP(M71,男,19,FALSE))</f>
      </c>
      <c r="AW155" s="296">
        <f>IF(ISBLANK(M71),"",VLOOKUP(M71,女,4,FALSE))</f>
      </c>
      <c r="AX155" s="296">
        <f>IF(AT155="","","１年　"&amp;C71&amp;"補員")</f>
      </c>
      <c r="AY155" s="296"/>
      <c r="AZ155" s="296">
        <f>IF(ISBLANK('[1]選手登録'!F$8),"",'[1]選手登録'!F$8)</f>
      </c>
      <c r="BA155" s="296">
        <v>2</v>
      </c>
      <c r="BB155" s="299"/>
    </row>
    <row r="156" spans="18:54" ht="18.75" customHeight="1">
      <c r="R156" s="9"/>
      <c r="S156" s="291"/>
      <c r="T156" s="297"/>
      <c r="U156" s="296"/>
      <c r="V156" s="296">
        <f>IF(W156="","",(SUM(W$10:W156)))</f>
      </c>
      <c r="W156" s="296">
        <f t="shared" si="37"/>
      </c>
      <c r="X156" s="296">
        <v>2</v>
      </c>
      <c r="Y156" s="296">
        <f>IF(ISBLANK(I81),"",I81)</f>
      </c>
      <c r="Z156" s="296">
        <f>IF(ISBLANK(I81),"",VLOOKUP(I81,女,18,FALSE))</f>
      </c>
      <c r="AA156" s="296">
        <f>IF(ISBLANK(I81),"",VLOOKUP(I81,女,19,FALSE))</f>
      </c>
      <c r="AB156" s="296">
        <f>IF(ISBLANK(I81),"",VLOOKUP(I81,女,4,FALSE))</f>
      </c>
      <c r="AC156" s="296">
        <f>IF(Y156="","","オープン　"&amp;C81)</f>
      </c>
      <c r="AD156" s="296">
        <f>IF(ISBLANK(L81),"",L81)</f>
      </c>
      <c r="AE156" s="296">
        <f>IF(ISBLANK('[1]選手登録'!F$8),"",'[1]選手登録'!F$8)</f>
      </c>
      <c r="AF156" s="296">
        <v>2</v>
      </c>
      <c r="AG156" s="299"/>
      <c r="AH156" s="295"/>
      <c r="AI156" s="295">
        <v>67</v>
      </c>
      <c r="AJ156" s="296">
        <f>'[1]選手登録'!F170</f>
      </c>
      <c r="AK156" s="296">
        <f t="shared" si="38"/>
      </c>
      <c r="AL156" s="296">
        <f t="shared" si="39"/>
      </c>
      <c r="AM156" s="296">
        <f t="shared" si="40"/>
      </c>
      <c r="AN156" s="296">
        <f t="shared" si="41"/>
      </c>
      <c r="AO156" s="296">
        <f t="shared" si="42"/>
        <v>0</v>
      </c>
      <c r="AP156" s="298">
        <f t="shared" si="43"/>
      </c>
      <c r="AS156" s="296">
        <v>2</v>
      </c>
      <c r="AT156" s="296">
        <f>IF(ISBLANK(M72),"",M72)</f>
      </c>
      <c r="AU156" s="296">
        <f>IF(ISBLANK(M72),"",VLOOKUP(M72,女,18,FALSE))</f>
      </c>
      <c r="AV156" s="296">
        <f>IF(ISBLANK(M72),"",VLOOKUP(M72,男,19,FALSE))</f>
      </c>
      <c r="AW156" s="296">
        <f>IF(ISBLANK(M72),"",VLOOKUP(M72,女,4,FALSE))</f>
      </c>
      <c r="AX156" s="296">
        <f>IF(AT156="","","１年　"&amp;C72&amp;"補員")</f>
      </c>
      <c r="AY156" s="296"/>
      <c r="AZ156" s="296">
        <f>IF(ISBLANK('[1]選手登録'!F$8),"",'[1]選手登録'!F$8)</f>
      </c>
      <c r="BA156" s="296">
        <v>2</v>
      </c>
      <c r="BB156" s="299"/>
    </row>
    <row r="157" spans="2:54" ht="18.75" customHeight="1">
      <c r="B157" s="84"/>
      <c r="R157" s="9"/>
      <c r="S157" s="283"/>
      <c r="T157" s="297"/>
      <c r="U157" s="296"/>
      <c r="V157" s="296">
        <f>IF(W157="","",(SUM(W$10:W157)))</f>
      </c>
      <c r="W157" s="296">
        <f t="shared" si="37"/>
      </c>
      <c r="X157" s="296">
        <v>2</v>
      </c>
      <c r="Y157" s="296">
        <f>IF(ISBLANK(M81),"",M81)</f>
      </c>
      <c r="Z157" s="296">
        <f>IF(ISBLANK(M81),"",VLOOKUP(M81,女,18,FALSE))</f>
      </c>
      <c r="AA157" s="296">
        <f>IF(ISBLANK(M81),"",VLOOKUP(M81,女,19,FALSE))</f>
      </c>
      <c r="AB157" s="296">
        <f>IF(ISBLANK(M81),"",VLOOKUP(M81,女,4,FALSE))</f>
      </c>
      <c r="AC157" s="296">
        <f>IF(Y157="","","オープン　"&amp;C81)</f>
      </c>
      <c r="AD157" s="296">
        <f>IF(ISBLANK(Q81),"",Q81)</f>
      </c>
      <c r="AE157" s="296">
        <f>IF(ISBLANK('[1]選手登録'!F$8),"",'[1]選手登録'!F$8)</f>
      </c>
      <c r="AF157" s="296">
        <v>2</v>
      </c>
      <c r="AG157" s="299"/>
      <c r="AH157" s="295"/>
      <c r="AI157" s="295">
        <v>68</v>
      </c>
      <c r="AJ157" s="296">
        <f>'[1]選手登録'!F171</f>
      </c>
      <c r="AK157" s="296">
        <f t="shared" si="38"/>
      </c>
      <c r="AL157" s="296">
        <f t="shared" si="39"/>
      </c>
      <c r="AM157" s="296">
        <f t="shared" si="40"/>
      </c>
      <c r="AN157" s="296">
        <f t="shared" si="41"/>
      </c>
      <c r="AO157" s="296">
        <f t="shared" si="42"/>
        <v>0</v>
      </c>
      <c r="AP157" s="298">
        <f t="shared" si="43"/>
      </c>
      <c r="AS157" s="296">
        <v>2</v>
      </c>
      <c r="AT157" s="296">
        <f>IF(ISBLANK(M73),"",M73)</f>
      </c>
      <c r="AU157" s="296">
        <f>IF(ISBLANK(M73),"",VLOOKUP(M73,女,18,FALSE))</f>
      </c>
      <c r="AV157" s="296">
        <f>IF(ISBLANK(M73),"",VLOOKUP(M73,男,19,FALSE))</f>
      </c>
      <c r="AW157" s="296">
        <f>IF(ISBLANK(M73),"",VLOOKUP(M73,女,4,FALSE))</f>
      </c>
      <c r="AX157" s="296">
        <f>IF(AT157="","","１年　"&amp;C73&amp;"補員")</f>
      </c>
      <c r="AY157" s="296"/>
      <c r="AZ157" s="296">
        <f>IF(ISBLANK('[1]選手登録'!F$8),"",'[1]選手登録'!F$8)</f>
      </c>
      <c r="BA157" s="296">
        <v>2</v>
      </c>
      <c r="BB157" s="299"/>
    </row>
    <row r="158" spans="18:54" ht="18.75" customHeight="1">
      <c r="R158" s="9"/>
      <c r="S158" s="283"/>
      <c r="T158" s="297"/>
      <c r="U158" s="296"/>
      <c r="V158" s="296"/>
      <c r="W158" s="296"/>
      <c r="X158" s="296">
        <v>2</v>
      </c>
      <c r="Y158" s="296">
        <f>IF(ISBLANK(E82),"",E82)</f>
      </c>
      <c r="Z158" s="296">
        <f>IF(ISBLANK(E82),"",VLOOKUP(E82,女,18,FALSE))</f>
      </c>
      <c r="AA158" s="296">
        <f>IF(ISBLANK(E82),"",VLOOKUP(E82,女,19,FALSE))</f>
      </c>
      <c r="AB158" s="296">
        <f>IF(ISBLANK(E82),"",VLOOKUP(E82,女,4,FALSE))</f>
      </c>
      <c r="AC158" s="296">
        <f>IF(Y158="","","オープン　"&amp;C82)</f>
      </c>
      <c r="AD158" s="296">
        <f>IF(ISBLANK(H82),"",H82)</f>
      </c>
      <c r="AE158" s="296">
        <f>IF(ISBLANK('[1]選手登録'!F$8),"",'[1]選手登録'!F$8)</f>
      </c>
      <c r="AF158" s="296">
        <v>2</v>
      </c>
      <c r="AG158" s="299"/>
      <c r="AH158" s="295"/>
      <c r="AI158" s="295">
        <v>69</v>
      </c>
      <c r="AJ158" s="296">
        <f>'[1]選手登録'!F172</f>
      </c>
      <c r="AK158" s="296">
        <f t="shared" si="38"/>
      </c>
      <c r="AL158" s="296">
        <f t="shared" si="39"/>
      </c>
      <c r="AM158" s="296">
        <f t="shared" si="40"/>
      </c>
      <c r="AN158" s="296">
        <f t="shared" si="41"/>
      </c>
      <c r="AO158" s="296">
        <f t="shared" si="42"/>
        <v>0</v>
      </c>
      <c r="AP158" s="298">
        <f t="shared" si="43"/>
      </c>
      <c r="AS158" s="296">
        <v>2</v>
      </c>
      <c r="AT158" s="296">
        <f>IF(ISBLANK(M76),"",M76)</f>
      </c>
      <c r="AU158" s="296">
        <f>IF(ISBLANK(M76),"",VLOOKUP(M76,女,18,FALSE))</f>
      </c>
      <c r="AV158" s="296">
        <f>IF(ISBLANK(M76),"",VLOOKUP(M76,男,19,FALSE))</f>
      </c>
      <c r="AW158" s="296">
        <f>IF(ISBLANK(M76),"",VLOOKUP(M76,女,4,FALSE))</f>
      </c>
      <c r="AX158" s="296">
        <f>IF(AT158="","","１年　"&amp;C76&amp;"補員")</f>
      </c>
      <c r="AY158" s="296"/>
      <c r="AZ158" s="296">
        <f>IF(ISBLANK('[1]選手登録'!F$8),"",'[1]選手登録'!F$8)</f>
      </c>
      <c r="BA158" s="296">
        <v>2</v>
      </c>
      <c r="BB158" s="299"/>
    </row>
    <row r="159" spans="18:54" ht="18.75" customHeight="1">
      <c r="R159" s="9"/>
      <c r="S159" s="283"/>
      <c r="T159" s="297"/>
      <c r="U159" s="296"/>
      <c r="V159" s="296"/>
      <c r="W159" s="296"/>
      <c r="X159" s="296">
        <v>2</v>
      </c>
      <c r="Y159" s="296">
        <f>IF(ISBLANK(I82),"",I82)</f>
      </c>
      <c r="Z159" s="296">
        <f>IF(ISBLANK(I82),"",VLOOKUP(I82,女,18,FALSE))</f>
      </c>
      <c r="AA159" s="296">
        <f>IF(ISBLANK(I82),"",VLOOKUP(I82,女,19,FALSE))</f>
      </c>
      <c r="AB159" s="296">
        <f>IF(ISBLANK(I82),"",VLOOKUP(I82,女,4,FALSE))</f>
      </c>
      <c r="AC159" s="296">
        <f>IF(Y159="","","オープン　"&amp;C82)</f>
      </c>
      <c r="AD159" s="296"/>
      <c r="AE159" s="296">
        <f>IF(ISBLANK('[1]選手登録'!F$8),"",'[1]選手登録'!F$8)</f>
      </c>
      <c r="AF159" s="296">
        <v>2</v>
      </c>
      <c r="AG159" s="299"/>
      <c r="AH159" s="295"/>
      <c r="AI159" s="295">
        <v>73</v>
      </c>
      <c r="AJ159" s="296">
        <f>'[1]選手登録'!F176</f>
      </c>
      <c r="AK159" s="296">
        <f t="shared" si="38"/>
      </c>
      <c r="AL159" s="296">
        <f t="shared" si="39"/>
      </c>
      <c r="AM159" s="296">
        <f t="shared" si="40"/>
      </c>
      <c r="AN159" s="296">
        <f t="shared" si="41"/>
      </c>
      <c r="AO159" s="296">
        <f t="shared" si="42"/>
        <v>0</v>
      </c>
      <c r="AP159" s="298">
        <f t="shared" si="43"/>
      </c>
      <c r="AS159" s="296">
        <v>2</v>
      </c>
      <c r="AT159" s="296">
        <f>IF(ISBLANK(M77),"",M77)</f>
      </c>
      <c r="AU159" s="296">
        <f>IF(ISBLANK(M77),"",VLOOKUP(M77,女,18,FALSE))</f>
      </c>
      <c r="AV159" s="296">
        <f>IF(ISBLANK(M77),"",VLOOKUP(M77,男,19,FALSE))</f>
      </c>
      <c r="AW159" s="296">
        <f>IF(ISBLANK(M77),"",VLOOKUP(M77,女,4,FALSE))</f>
      </c>
      <c r="AX159" s="296">
        <f>IF(AT159="","","１年　"&amp;C77&amp;"補員")</f>
      </c>
      <c r="AY159" s="296"/>
      <c r="AZ159" s="296">
        <f>IF(ISBLANK('[1]選手登録'!F$8),"",'[1]選手登録'!F$8)</f>
      </c>
      <c r="BA159" s="296">
        <v>2</v>
      </c>
      <c r="BB159" s="299"/>
    </row>
    <row r="160" spans="18:54" ht="18.75" customHeight="1">
      <c r="R160" s="9"/>
      <c r="S160" s="283"/>
      <c r="T160" s="297"/>
      <c r="U160" s="296"/>
      <c r="V160" s="296"/>
      <c r="W160" s="296"/>
      <c r="X160" s="296">
        <v>2</v>
      </c>
      <c r="Y160" s="296">
        <f>IF(ISBLANK(M82),"",M82)</f>
      </c>
      <c r="Z160" s="296">
        <f>IF(ISBLANK(M82),"",VLOOKUP(M82,女,18,FALSE))</f>
      </c>
      <c r="AA160" s="296">
        <f>IF(ISBLANK(M82),"",VLOOKUP(M82,女,19,FALSE))</f>
      </c>
      <c r="AB160" s="296">
        <f>IF(ISBLANK(M82),"",VLOOKUP(M82,女,4,FALSE))</f>
      </c>
      <c r="AC160" s="296">
        <f>IF(Y160="","","オープン　"&amp;C82)</f>
      </c>
      <c r="AD160" s="296"/>
      <c r="AE160" s="296">
        <f>IF(ISBLANK('[1]選手登録'!F$8),"",'[1]選手登録'!F$8)</f>
      </c>
      <c r="AF160" s="296">
        <v>2</v>
      </c>
      <c r="AG160" s="299"/>
      <c r="AH160" s="295"/>
      <c r="AI160" s="295">
        <v>74</v>
      </c>
      <c r="AJ160" s="296">
        <f>'[1]選手登録'!F177</f>
      </c>
      <c r="AK160" s="296">
        <f t="shared" si="38"/>
      </c>
      <c r="AL160" s="296">
        <f t="shared" si="39"/>
      </c>
      <c r="AM160" s="296">
        <f t="shared" si="40"/>
      </c>
      <c r="AN160" s="296">
        <f t="shared" si="41"/>
      </c>
      <c r="AO160" s="296">
        <f t="shared" si="42"/>
        <v>0</v>
      </c>
      <c r="AP160" s="298">
        <f t="shared" si="43"/>
      </c>
      <c r="AS160" s="296">
        <v>2</v>
      </c>
      <c r="AT160" s="296">
        <f>IF(ISBLANK(M78),"",M78)</f>
      </c>
      <c r="AU160" s="296">
        <f>IF(ISBLANK(M78),"",VLOOKUP(M78,女,18,FALSE))</f>
      </c>
      <c r="AV160" s="296">
        <f>IF(ISBLANK(M78),"",VLOOKUP(M78,男,19,FALSE))</f>
      </c>
      <c r="AW160" s="296">
        <f>IF(ISBLANK(M78),"",VLOOKUP(M78,女,4,FALSE))</f>
      </c>
      <c r="AX160" s="296">
        <f>IF(AT160="","","１年　"&amp;C78&amp;"補員")</f>
      </c>
      <c r="AY160" s="296"/>
      <c r="AZ160" s="296">
        <f>IF(ISBLANK('[1]選手登録'!F$8),"",'[1]選手登録'!F$8)</f>
      </c>
      <c r="BA160" s="296">
        <v>2</v>
      </c>
      <c r="BB160" s="299"/>
    </row>
    <row r="161" spans="18:42" ht="18.75" customHeight="1">
      <c r="R161" s="9"/>
      <c r="S161" s="283"/>
      <c r="T161" s="297"/>
      <c r="U161" s="296"/>
      <c r="V161" s="296"/>
      <c r="W161" s="296"/>
      <c r="X161" s="296">
        <v>2</v>
      </c>
      <c r="Y161" s="296">
        <f>IF(ISBLANK(E83),"",E83)</f>
      </c>
      <c r="Z161" s="296">
        <f>IF(ISBLANK(E83),"",VLOOKUP(E83,女,18,FALSE))</f>
      </c>
      <c r="AA161" s="296">
        <f>IF(ISBLANK(E83),"",VLOOKUP(E83,女,19,FALSE))</f>
      </c>
      <c r="AB161" s="296">
        <f>IF(ISBLANK(E83),"",VLOOKUP(E83,女,4,FALSE))</f>
      </c>
      <c r="AC161" s="296">
        <f>IF(Y161="","","オープン　"&amp;C82)</f>
      </c>
      <c r="AD161" s="296"/>
      <c r="AE161" s="296">
        <f>IF(ISBLANK('[1]選手登録'!F$8),"",'[1]選手登録'!F$8)</f>
      </c>
      <c r="AF161" s="296">
        <v>2</v>
      </c>
      <c r="AG161" s="299"/>
      <c r="AH161" s="295"/>
      <c r="AI161" s="295">
        <v>75</v>
      </c>
      <c r="AJ161" s="296">
        <f>'[1]選手登録'!F178</f>
      </c>
      <c r="AK161" s="296">
        <f t="shared" si="38"/>
      </c>
      <c r="AL161" s="296">
        <f t="shared" si="39"/>
      </c>
      <c r="AM161" s="296">
        <f t="shared" si="40"/>
      </c>
      <c r="AN161" s="296">
        <f t="shared" si="41"/>
      </c>
      <c r="AO161" s="296">
        <f t="shared" si="42"/>
        <v>0</v>
      </c>
      <c r="AP161" s="298">
        <f t="shared" si="43"/>
      </c>
    </row>
    <row r="162" spans="18:42" ht="18.75" customHeight="1">
      <c r="R162" s="9"/>
      <c r="S162" s="283"/>
      <c r="T162" s="297"/>
      <c r="U162" s="296"/>
      <c r="V162" s="296"/>
      <c r="W162" s="296"/>
      <c r="X162" s="296">
        <v>2</v>
      </c>
      <c r="Y162" s="296">
        <f>IF(ISBLANK(I83),"",I83)</f>
      </c>
      <c r="Z162" s="296">
        <f>IF(ISBLANK(I83),"",VLOOKUP(I83,女,18,FALSE))</f>
      </c>
      <c r="AA162" s="296">
        <f>IF(ISBLANK(I83),"",VLOOKUP(I83,女,19,FALSE))</f>
      </c>
      <c r="AB162" s="296">
        <f>IF(ISBLANK(I83),"",VLOOKUP(I83,女,4,FALSE))</f>
      </c>
      <c r="AC162" s="296">
        <f>IF(Y162="","","オープン　"&amp;C82)</f>
      </c>
      <c r="AD162" s="296"/>
      <c r="AE162" s="296">
        <f>IF(ISBLANK('[1]選手登録'!F$8),"",'[1]選手登録'!F$8)</f>
      </c>
      <c r="AF162" s="296">
        <v>2</v>
      </c>
      <c r="AG162" s="299"/>
      <c r="AH162" s="295"/>
      <c r="AI162" s="295">
        <v>76</v>
      </c>
      <c r="AJ162" s="296">
        <f>'[1]選手登録'!F179</f>
      </c>
      <c r="AK162" s="296">
        <f t="shared" si="38"/>
      </c>
      <c r="AL162" s="296">
        <f t="shared" si="39"/>
      </c>
      <c r="AM162" s="296">
        <f t="shared" si="40"/>
      </c>
      <c r="AN162" s="296">
        <f t="shared" si="41"/>
      </c>
      <c r="AO162" s="296">
        <f t="shared" si="42"/>
        <v>0</v>
      </c>
      <c r="AP162" s="298">
        <f t="shared" si="43"/>
      </c>
    </row>
    <row r="163" spans="18:42" ht="18" customHeight="1">
      <c r="R163" s="9"/>
      <c r="S163" s="283"/>
      <c r="T163" s="297"/>
      <c r="U163" s="296"/>
      <c r="V163" s="296"/>
      <c r="W163" s="296"/>
      <c r="X163" s="296">
        <v>2</v>
      </c>
      <c r="Y163" s="296">
        <f>IF(ISBLANK(M83),"",M83)</f>
      </c>
      <c r="Z163" s="296">
        <f>IF(ISBLANK(M83),"",VLOOKUP(M83,女,18,FALSE))</f>
      </c>
      <c r="AA163" s="296">
        <f>IF(ISBLANK(M83),"",VLOOKUP(M83,女,19,FALSE))</f>
      </c>
      <c r="AB163" s="296">
        <f>IF(ISBLANK(M83),"",VLOOKUP(M83,女,4,FALSE))</f>
      </c>
      <c r="AC163" s="296">
        <f>IF(Y163="","","オープン　"&amp;C82)</f>
      </c>
      <c r="AD163" s="296"/>
      <c r="AE163" s="296">
        <f>IF(ISBLANK('[1]選手登録'!F$8),"",'[1]選手登録'!F$8)</f>
      </c>
      <c r="AF163" s="296">
        <v>2</v>
      </c>
      <c r="AG163" s="299"/>
      <c r="AH163" s="295"/>
      <c r="AI163" s="295">
        <v>77</v>
      </c>
      <c r="AJ163" s="296">
        <f>'[1]選手登録'!F180</f>
      </c>
      <c r="AK163" s="296">
        <f t="shared" si="38"/>
      </c>
      <c r="AL163" s="296">
        <f t="shared" si="39"/>
      </c>
      <c r="AM163" s="296">
        <f t="shared" si="40"/>
      </c>
      <c r="AN163" s="296">
        <f t="shared" si="41"/>
      </c>
      <c r="AO163" s="296">
        <f t="shared" si="42"/>
        <v>0</v>
      </c>
      <c r="AP163" s="298">
        <f t="shared" si="43"/>
      </c>
    </row>
    <row r="164" spans="19:42" ht="18" customHeight="1">
      <c r="S164" s="283"/>
      <c r="T164" s="297"/>
      <c r="U164" s="296"/>
      <c r="V164" s="296">
        <f>IF(W164="","",(SUM(W$10:W164)))</f>
      </c>
      <c r="W164" s="296">
        <f t="shared" si="37"/>
      </c>
      <c r="X164" s="296">
        <v>2</v>
      </c>
      <c r="Y164" s="296">
        <f>IF(ISBLANK(E84),"",E84)</f>
      </c>
      <c r="Z164" s="296">
        <f>IF(ISBLANK(E84),"",VLOOKUP(E84,女,18,FALSE))</f>
      </c>
      <c r="AA164" s="296">
        <f>IF(ISBLANK(E84),"",VLOOKUP(E84,女,19,FALSE))</f>
      </c>
      <c r="AB164" s="296">
        <f>IF(ISBLANK(E84),"",VLOOKUP(E84,女,4,FALSE))</f>
      </c>
      <c r="AC164" s="296">
        <f>IF(Y164="","","オープン　"&amp;C84)</f>
      </c>
      <c r="AD164" s="296">
        <f>IF(ISBLANK(H84),"",H84)</f>
      </c>
      <c r="AE164" s="296">
        <f>IF(ISBLANK('[1]選手登録'!F$8),"",'[1]選手登録'!F$8)</f>
      </c>
      <c r="AF164" s="296">
        <v>2</v>
      </c>
      <c r="AG164" s="299"/>
      <c r="AH164" s="295"/>
      <c r="AI164" s="295">
        <v>78</v>
      </c>
      <c r="AJ164" s="296">
        <f>'[1]選手登録'!F181</f>
      </c>
      <c r="AK164" s="296">
        <f t="shared" si="38"/>
      </c>
      <c r="AL164" s="296">
        <f t="shared" si="39"/>
      </c>
      <c r="AM164" s="296">
        <f t="shared" si="40"/>
      </c>
      <c r="AN164" s="296">
        <f t="shared" si="41"/>
      </c>
      <c r="AO164" s="296">
        <f t="shared" si="42"/>
        <v>0</v>
      </c>
      <c r="AP164" s="298">
        <f t="shared" si="43"/>
      </c>
    </row>
    <row r="165" spans="19:42" ht="18" customHeight="1">
      <c r="S165" s="283"/>
      <c r="T165" s="297"/>
      <c r="U165" s="296"/>
      <c r="V165" s="296">
        <f>IF(W165="","",(SUM(W$10:W165)))</f>
      </c>
      <c r="W165" s="296">
        <f t="shared" si="37"/>
      </c>
      <c r="X165" s="296">
        <v>2</v>
      </c>
      <c r="Y165" s="296">
        <f>IF(ISBLANK(I84),"",I84)</f>
      </c>
      <c r="Z165" s="296">
        <f>IF(ISBLANK(I84),"",VLOOKUP(I84,女,18,FALSE))</f>
      </c>
      <c r="AA165" s="296">
        <f>IF(ISBLANK(I84),"",VLOOKUP(I84,女,19,FALSE))</f>
      </c>
      <c r="AB165" s="296">
        <f>IF(ISBLANK(I84),"",VLOOKUP(I84,女,4,FALSE))</f>
      </c>
      <c r="AC165" s="296">
        <f>IF(Y165="","","オープン　"&amp;C84)</f>
      </c>
      <c r="AD165" s="296">
        <f>IF(ISBLANK(L84),"",L84)</f>
      </c>
      <c r="AE165" s="296">
        <f>IF(ISBLANK('[1]選手登録'!F$8),"",'[1]選手登録'!F$8)</f>
      </c>
      <c r="AF165" s="296">
        <v>2</v>
      </c>
      <c r="AG165" s="299"/>
      <c r="AH165" s="295"/>
      <c r="AI165" s="295">
        <v>79</v>
      </c>
      <c r="AJ165" s="296">
        <f>'[1]選手登録'!F182</f>
      </c>
      <c r="AK165" s="296">
        <f t="shared" si="38"/>
      </c>
      <c r="AL165" s="296">
        <f t="shared" si="39"/>
      </c>
      <c r="AM165" s="296">
        <f t="shared" si="40"/>
      </c>
      <c r="AN165" s="296">
        <f t="shared" si="41"/>
      </c>
      <c r="AO165" s="296">
        <f t="shared" si="42"/>
        <v>0</v>
      </c>
      <c r="AP165" s="298">
        <f t="shared" si="43"/>
      </c>
    </row>
    <row r="166" spans="19:42" ht="18" customHeight="1">
      <c r="S166" s="283"/>
      <c r="T166" s="297"/>
      <c r="U166" s="296"/>
      <c r="V166" s="296">
        <f>IF(W166="","",(SUM(W$10:W166)))</f>
      </c>
      <c r="W166" s="296">
        <f t="shared" si="37"/>
      </c>
      <c r="X166" s="296">
        <v>2</v>
      </c>
      <c r="Y166" s="296">
        <f>IF(ISBLANK(M84),"",M84)</f>
      </c>
      <c r="Z166" s="296">
        <f>IF(ISBLANK(M84),"",VLOOKUP(M84,女,18,FALSE))</f>
      </c>
      <c r="AA166" s="296">
        <f>IF(ISBLANK(M84),"",VLOOKUP(M84,女,19,FALSE))</f>
      </c>
      <c r="AB166" s="296">
        <f>IF(ISBLANK(M84),"",VLOOKUP(M84,女,4,FALSE))</f>
      </c>
      <c r="AC166" s="296">
        <f>IF(Y166="","","オープン　"&amp;C84)</f>
      </c>
      <c r="AD166" s="296">
        <f>IF(ISBLANK(Q84),"",Q84)</f>
      </c>
      <c r="AE166" s="296">
        <f>IF(ISBLANK('[1]選手登録'!F$8),"",'[1]選手登録'!F$8)</f>
      </c>
      <c r="AF166" s="296">
        <v>2</v>
      </c>
      <c r="AG166" s="299"/>
      <c r="AH166" s="295"/>
      <c r="AI166" s="295">
        <v>80</v>
      </c>
      <c r="AJ166" s="296">
        <f>'[1]選手登録'!F183</f>
      </c>
      <c r="AK166" s="296">
        <f t="shared" si="38"/>
      </c>
      <c r="AL166" s="296">
        <f t="shared" si="39"/>
      </c>
      <c r="AM166" s="296">
        <f t="shared" si="40"/>
      </c>
      <c r="AN166" s="296">
        <f t="shared" si="41"/>
      </c>
      <c r="AO166" s="296">
        <f t="shared" si="42"/>
        <v>0</v>
      </c>
      <c r="AP166" s="298">
        <f t="shared" si="43"/>
      </c>
    </row>
    <row r="167" spans="19:42" ht="18" customHeight="1">
      <c r="S167" s="283"/>
      <c r="T167" s="297"/>
      <c r="U167" s="296"/>
      <c r="V167" s="296">
        <f>IF(W167="","",(SUM(W$10:W167)))</f>
      </c>
      <c r="W167" s="296">
        <f t="shared" si="37"/>
      </c>
      <c r="X167" s="296">
        <v>2</v>
      </c>
      <c r="Y167" s="296">
        <f>IF(ISBLANK(E85),"",E85)</f>
      </c>
      <c r="Z167" s="296">
        <f>IF(ISBLANK(E85),"",VLOOKUP(E85,女,18,FALSE))</f>
      </c>
      <c r="AA167" s="296">
        <f>IF(ISBLANK(E85),"",VLOOKUP(E85,女,19,FALSE))</f>
      </c>
      <c r="AB167" s="296">
        <f>IF(ISBLANK(E85),"",VLOOKUP(E85,女,4,FALSE))</f>
      </c>
      <c r="AC167" s="296">
        <f>IF(Y167="","","オープン　"&amp;C85)</f>
      </c>
      <c r="AD167" s="296">
        <f>IF(ISBLANK(H85),"",H85)</f>
      </c>
      <c r="AE167" s="296">
        <f>IF(ISBLANK('[1]選手登録'!F$8),"",'[1]選手登録'!F$8)</f>
      </c>
      <c r="AF167" s="296">
        <v>2</v>
      </c>
      <c r="AG167" s="299"/>
      <c r="AH167" s="295"/>
      <c r="AI167" s="302"/>
      <c r="AJ167" s="302"/>
      <c r="AK167" s="302"/>
      <c r="AL167" s="302"/>
      <c r="AM167" s="302"/>
      <c r="AN167" s="302"/>
      <c r="AO167" s="302"/>
      <c r="AP167" s="302"/>
    </row>
    <row r="168" spans="19:42" ht="18" customHeight="1">
      <c r="S168" s="283"/>
      <c r="T168" s="297"/>
      <c r="U168" s="296"/>
      <c r="V168" s="296">
        <f>IF(W168="","",(SUM(W$10:W168)))</f>
      </c>
      <c r="W168" s="296">
        <f t="shared" si="37"/>
      </c>
      <c r="X168" s="296">
        <v>2</v>
      </c>
      <c r="Y168" s="296">
        <f>IF(ISBLANK(I85),"",I85)</f>
      </c>
      <c r="Z168" s="296">
        <f>IF(ISBLANK(I85),"",VLOOKUP(I85,女,18,FALSE))</f>
      </c>
      <c r="AA168" s="296">
        <f>IF(ISBLANK(I85),"",VLOOKUP(I85,女,19,FALSE))</f>
      </c>
      <c r="AB168" s="296">
        <f>IF(ISBLANK(I85),"",VLOOKUP(I85,女,4,FALSE))</f>
      </c>
      <c r="AC168" s="296">
        <f>IF(Y168="","","オープン　"&amp;C85)</f>
      </c>
      <c r="AD168" s="296">
        <f>IF(ISBLANK(L85),"",L85)</f>
      </c>
      <c r="AE168" s="296">
        <f>IF(ISBLANK('[1]選手登録'!F$8),"",'[1]選手登録'!F$8)</f>
      </c>
      <c r="AF168" s="296">
        <v>2</v>
      </c>
      <c r="AG168" s="299"/>
      <c r="AH168" s="295"/>
      <c r="AI168" s="295"/>
      <c r="AJ168" s="303"/>
      <c r="AK168" s="303">
        <f>COUNT(AK90:AK166)</f>
        <v>0</v>
      </c>
      <c r="AL168" s="303">
        <f>COUNT(AL90:AL166)</f>
        <v>0</v>
      </c>
      <c r="AM168" s="303">
        <f>COUNT(AM90:AM166)</f>
        <v>0</v>
      </c>
      <c r="AN168" s="303">
        <f>COUNT(AN90:AN166)</f>
        <v>0</v>
      </c>
      <c r="AO168" s="303"/>
      <c r="AP168" s="303">
        <f>COUNT(AP90:AP166)</f>
        <v>0</v>
      </c>
    </row>
    <row r="169" spans="19:42" ht="18" customHeight="1">
      <c r="S169" s="283"/>
      <c r="T169" s="297"/>
      <c r="U169" s="296"/>
      <c r="V169" s="296">
        <f>IF(W169="","",(SUM(W$10:W169)))</f>
      </c>
      <c r="W169" s="296">
        <f t="shared" si="37"/>
      </c>
      <c r="X169" s="296">
        <v>2</v>
      </c>
      <c r="Y169" s="296">
        <f>IF(ISBLANK(M85),"",M85)</f>
      </c>
      <c r="Z169" s="296">
        <f>IF(ISBLANK(M85),"",VLOOKUP(M85,女,18,FALSE))</f>
      </c>
      <c r="AA169" s="296">
        <f>IF(ISBLANK(M85),"",VLOOKUP(M85,女,19,FALSE))</f>
      </c>
      <c r="AB169" s="296">
        <f>IF(ISBLANK(M85),"",VLOOKUP(M85,女,4,FALSE))</f>
      </c>
      <c r="AC169" s="296">
        <f>IF(Y169="","","オープン　"&amp;C85)</f>
      </c>
      <c r="AD169" s="296">
        <f>IF(ISBLANK(Q85),"",Q85)</f>
      </c>
      <c r="AE169" s="296">
        <f>IF(ISBLANK('[1]選手登録'!F$8),"",'[1]選手登録'!F$8)</f>
      </c>
      <c r="AF169" s="296">
        <v>2</v>
      </c>
      <c r="AG169" s="299"/>
      <c r="AH169" s="295"/>
      <c r="AI169" s="295"/>
      <c r="AJ169" s="296"/>
      <c r="AK169" s="296"/>
      <c r="AL169" s="296"/>
      <c r="AM169" s="296"/>
      <c r="AN169" s="296"/>
      <c r="AO169" s="296"/>
      <c r="AP169" s="345" t="s">
        <v>114</v>
      </c>
    </row>
    <row r="170" spans="19:42" ht="18" customHeight="1">
      <c r="S170" s="283"/>
      <c r="T170" s="297"/>
      <c r="U170" s="296"/>
      <c r="V170" s="296">
        <f>IF(W170="","",(SUM(W$10:W170)))</f>
      </c>
      <c r="W170" s="296">
        <f t="shared" si="37"/>
      </c>
      <c r="X170" s="296">
        <v>2</v>
      </c>
      <c r="Y170" s="296">
        <f>IF(ISBLANK(E86),"",E86)</f>
      </c>
      <c r="Z170" s="296">
        <f>IF(ISBLANK(E86),"",VLOOKUP(E86,女,18,FALSE))</f>
      </c>
      <c r="AA170" s="296">
        <f>IF(ISBLANK(E86),"",VLOOKUP(E86,女,19,FALSE))</f>
      </c>
      <c r="AB170" s="296">
        <f>IF(ISBLANK(E86),"",VLOOKUP(E86,女,4,FALSE))</f>
      </c>
      <c r="AC170" s="296">
        <f>IF(Y170="","","オープン　"&amp;C86)</f>
      </c>
      <c r="AD170" s="296">
        <f>IF(ISBLANK(H86),"",H86)</f>
      </c>
      <c r="AE170" s="296">
        <f>IF(ISBLANK('[1]選手登録'!F$8),"",'[1]選手登録'!F$8)</f>
      </c>
      <c r="AF170" s="296">
        <v>2</v>
      </c>
      <c r="AG170" s="299"/>
      <c r="AH170" s="296"/>
      <c r="AI170" s="296"/>
      <c r="AJ170" s="296"/>
      <c r="AK170" s="296"/>
      <c r="AL170" s="296"/>
      <c r="AM170" s="296"/>
      <c r="AN170" s="296"/>
      <c r="AO170" s="296"/>
      <c r="AP170" s="296">
        <f>AP88+AP168</f>
        <v>0</v>
      </c>
    </row>
    <row r="171" spans="19:42" ht="18" customHeight="1">
      <c r="S171" s="283"/>
      <c r="T171" s="297"/>
      <c r="U171" s="296"/>
      <c r="V171" s="296">
        <f>IF(W171="","",(SUM(W$10:W171)))</f>
      </c>
      <c r="W171" s="296">
        <f t="shared" si="37"/>
      </c>
      <c r="X171" s="296">
        <v>2</v>
      </c>
      <c r="Y171" s="296">
        <f>IF(ISBLANK(I86),"",I86)</f>
      </c>
      <c r="Z171" s="296">
        <f>IF(ISBLANK(I86),"",VLOOKUP(I86,女,18,FALSE))</f>
      </c>
      <c r="AA171" s="296">
        <f>IF(ISBLANK(I86),"",VLOOKUP(I86,女,19,FALSE))</f>
      </c>
      <c r="AB171" s="296">
        <f>IF(ISBLANK(I86),"",VLOOKUP(I86,女,4,FALSE))</f>
      </c>
      <c r="AC171" s="296">
        <f>IF(Y171="","","オープン　"&amp;C86)</f>
      </c>
      <c r="AD171" s="296">
        <f>IF(ISBLANK(L86),"",L86)</f>
      </c>
      <c r="AE171" s="296">
        <f>IF(ISBLANK('[1]選手登録'!F$8),"",'[1]選手登録'!F$8)</f>
      </c>
      <c r="AF171" s="296">
        <v>2</v>
      </c>
      <c r="AG171" s="299"/>
      <c r="AH171" s="290"/>
      <c r="AI171" s="290"/>
      <c r="AJ171" s="9"/>
      <c r="AK171" s="9"/>
      <c r="AL171" s="9"/>
      <c r="AM171" s="9"/>
      <c r="AN171" s="9"/>
      <c r="AO171" s="9"/>
      <c r="AP171" s="9"/>
    </row>
    <row r="172" spans="19:42" ht="18" customHeight="1">
      <c r="S172" s="283"/>
      <c r="T172" s="297"/>
      <c r="U172" s="296"/>
      <c r="V172" s="296">
        <f>IF(W172="","",(SUM(W$10:W172)))</f>
      </c>
      <c r="W172" s="296">
        <f t="shared" si="37"/>
      </c>
      <c r="X172" s="296">
        <v>2</v>
      </c>
      <c r="Y172" s="296">
        <f>IF(ISBLANK(M86),"",M86)</f>
      </c>
      <c r="Z172" s="296">
        <f>IF(ISBLANK(M86),"",VLOOKUP(M86,女,18,FALSE))</f>
      </c>
      <c r="AA172" s="296">
        <f>IF(ISBLANK(M86),"",VLOOKUP(M86,女,19,FALSE))</f>
      </c>
      <c r="AB172" s="296">
        <f>IF(ISBLANK(M86),"",VLOOKUP(M86,女,4,FALSE))</f>
      </c>
      <c r="AC172" s="296">
        <f>IF(Y172="","","オープン　"&amp;C86)</f>
      </c>
      <c r="AD172" s="296">
        <f>IF(ISBLANK(Q86),"",Q86)</f>
      </c>
      <c r="AE172" s="296">
        <f>IF(ISBLANK('[1]選手登録'!F$8),"",'[1]選手登録'!F$8)</f>
      </c>
      <c r="AF172" s="296">
        <v>2</v>
      </c>
      <c r="AG172" s="299"/>
      <c r="AH172" s="290"/>
      <c r="AI172" s="290"/>
      <c r="AJ172" s="9"/>
      <c r="AK172" s="9"/>
      <c r="AL172" s="9"/>
      <c r="AM172" s="9"/>
      <c r="AN172" s="9"/>
      <c r="AO172" s="9"/>
      <c r="AP172" s="9"/>
    </row>
    <row r="173" spans="19:42" ht="18" customHeight="1">
      <c r="S173" s="283"/>
      <c r="T173" s="297"/>
      <c r="U173" s="296"/>
      <c r="V173" s="296">
        <f>IF(W173="","",(SUM(W$10:W173)))</f>
      </c>
      <c r="W173" s="296">
        <f t="shared" si="37"/>
      </c>
      <c r="X173" s="296">
        <v>2</v>
      </c>
      <c r="Y173" s="296">
        <f>IF(ISBLANK(E118),"",E118)</f>
      </c>
      <c r="Z173" s="296">
        <f>IF(ISBLANK(E118),"",VLOOKUP(E118,女,18,FALSE))</f>
      </c>
      <c r="AA173" s="296">
        <f>IF(ISBLANK(E118),"",VLOOKUP(E118,女,19,FALSE))</f>
      </c>
      <c r="AB173" s="296">
        <f>IF(ISBLANK(E118),"",VLOOKUP(E118,女,4,FALSE))</f>
      </c>
      <c r="AC173" s="296">
        <f>IF(Y173="","","オープン　"&amp;C118)</f>
      </c>
      <c r="AD173" s="296">
        <f>IF(ISBLANK(H118),"",H118)</f>
      </c>
      <c r="AE173" s="296">
        <f>IF(ISBLANK('[1]選手登録'!F$8),"",'[1]選手登録'!F$8)</f>
      </c>
      <c r="AF173" s="296">
        <v>2</v>
      </c>
      <c r="AG173" s="299"/>
      <c r="AH173" s="290"/>
      <c r="AI173" s="290"/>
      <c r="AJ173" s="9"/>
      <c r="AK173" s="9"/>
      <c r="AL173" s="9"/>
      <c r="AM173" s="9"/>
      <c r="AN173" s="9"/>
      <c r="AO173" s="9"/>
      <c r="AP173" s="9"/>
    </row>
    <row r="174" spans="19:42" ht="13.5">
      <c r="S174" s="283"/>
      <c r="T174" s="297"/>
      <c r="U174" s="296"/>
      <c r="V174" s="296">
        <f>IF(W174="","",(SUM(W$10:W174)))</f>
      </c>
      <c r="W174" s="296">
        <f t="shared" si="37"/>
      </c>
      <c r="X174" s="296">
        <v>2</v>
      </c>
      <c r="Y174" s="296">
        <f>IF(ISBLANK(I118),"",I118)</f>
      </c>
      <c r="Z174" s="296">
        <f>IF(ISBLANK(I118),"",VLOOKUP(I118,女,18,FALSE))</f>
      </c>
      <c r="AA174" s="296">
        <f>IF(ISBLANK(I118),"",VLOOKUP(I118,女,19,FALSE))</f>
      </c>
      <c r="AB174" s="296">
        <f>IF(ISBLANK(I118),"",VLOOKUP(I118,女,4,FALSE))</f>
      </c>
      <c r="AC174" s="296">
        <f>IF(Y174="","","オープン　"&amp;C118)</f>
      </c>
      <c r="AD174" s="296">
        <f>IF(ISBLANK(L118),"",L118)</f>
      </c>
      <c r="AE174" s="296">
        <f>IF(ISBLANK('[1]選手登録'!F$8),"",'[1]選手登録'!F$8)</f>
      </c>
      <c r="AF174" s="296">
        <v>2</v>
      </c>
      <c r="AG174" s="299"/>
      <c r="AH174" s="290"/>
      <c r="AI174" s="290"/>
      <c r="AJ174" s="9"/>
      <c r="AK174" s="9"/>
      <c r="AL174" s="9"/>
      <c r="AM174" s="9"/>
      <c r="AN174" s="9"/>
      <c r="AO174" s="9"/>
      <c r="AP174" s="9"/>
    </row>
    <row r="175" spans="19:42" ht="18.75" customHeight="1">
      <c r="S175" s="283"/>
      <c r="T175" s="297"/>
      <c r="U175" s="296"/>
      <c r="V175" s="296">
        <f>IF(W175="","",(SUM(W$10:W175)))</f>
      </c>
      <c r="W175" s="296">
        <f t="shared" si="37"/>
      </c>
      <c r="X175" s="296">
        <v>2</v>
      </c>
      <c r="Y175" s="296">
        <f>IF(ISBLANK(M118),"",M118)</f>
      </c>
      <c r="Z175" s="296">
        <f>IF(ISBLANK(M118),"",VLOOKUP(M118,女,18,FALSE))</f>
      </c>
      <c r="AA175" s="296">
        <f>IF(ISBLANK(M118),"",VLOOKUP(M118,女,19,FALSE))</f>
      </c>
      <c r="AB175" s="296">
        <f>IF(ISBLANK(M118),"",VLOOKUP(M118,女,4,FALSE))</f>
      </c>
      <c r="AC175" s="296">
        <f>IF(Y175="","","オープン　"&amp;C118)</f>
      </c>
      <c r="AD175" s="296">
        <f>IF(ISBLANK(Q118),"",Q118)</f>
      </c>
      <c r="AE175" s="296">
        <f>IF(ISBLANK('[1]選手登録'!F$8),"",'[1]選手登録'!F$8)</f>
      </c>
      <c r="AF175" s="296">
        <v>2</v>
      </c>
      <c r="AG175" s="299"/>
      <c r="AH175" s="290"/>
      <c r="AI175" s="290"/>
      <c r="AJ175" s="9"/>
      <c r="AK175" s="9"/>
      <c r="AL175" s="9"/>
      <c r="AM175" s="9"/>
      <c r="AN175" s="9"/>
      <c r="AO175" s="9"/>
      <c r="AP175" s="9"/>
    </row>
    <row r="176" spans="19:42" ht="18.75" customHeight="1">
      <c r="S176" s="283"/>
      <c r="T176" s="297"/>
      <c r="U176" s="296"/>
      <c r="V176" s="296">
        <f>IF(W176="","",(SUM(W$10:W176)))</f>
      </c>
      <c r="W176" s="296">
        <f t="shared" si="37"/>
      </c>
      <c r="X176" s="296">
        <v>2</v>
      </c>
      <c r="Y176" s="296">
        <f>IF(ISBLANK(E119),"",E119)</f>
      </c>
      <c r="Z176" s="296">
        <f>IF(ISBLANK(E119),"",VLOOKUP(E119,女,18,FALSE))</f>
      </c>
      <c r="AA176" s="296">
        <f>IF(ISBLANK(E119),"",VLOOKUP(E119,女,19,FALSE))</f>
      </c>
      <c r="AB176" s="296">
        <f>IF(ISBLANK(E119),"",VLOOKUP(E119,女,4,FALSE))</f>
      </c>
      <c r="AC176" s="296">
        <f>IF(Y176="","","オープン　"&amp;C119)</f>
      </c>
      <c r="AD176" s="296">
        <f>IF(ISBLANK(H119),"",H119)</f>
      </c>
      <c r="AE176" s="296">
        <f>IF(ISBLANK('[1]選手登録'!F$8),"",'[1]選手登録'!F$8)</f>
      </c>
      <c r="AF176" s="296">
        <v>2</v>
      </c>
      <c r="AG176" s="299"/>
      <c r="AH176" s="290"/>
      <c r="AI176" s="290"/>
      <c r="AJ176" s="9"/>
      <c r="AK176" s="9"/>
      <c r="AL176" s="9"/>
      <c r="AM176" s="9"/>
      <c r="AN176" s="9"/>
      <c r="AO176" s="9"/>
      <c r="AP176" s="9"/>
    </row>
    <row r="177" spans="19:42" ht="18.75" customHeight="1">
      <c r="S177" s="283"/>
      <c r="T177" s="297" t="s">
        <v>54</v>
      </c>
      <c r="U177" s="296"/>
      <c r="V177" s="296">
        <f>IF(W177="","",(SUM(W$10:W177)))</f>
      </c>
      <c r="W177" s="296">
        <f t="shared" si="37"/>
      </c>
      <c r="X177" s="296">
        <v>2</v>
      </c>
      <c r="Y177" s="296">
        <f>IF(ISBLANK(I119),"",I119)</f>
      </c>
      <c r="Z177" s="296">
        <f>IF(ISBLANK(I119),"",VLOOKUP(I119,女,18,FALSE))</f>
      </c>
      <c r="AA177" s="296">
        <f>IF(ISBLANK(I119),"",VLOOKUP(I119,女,19,FALSE))</f>
      </c>
      <c r="AB177" s="296">
        <f>IF(ISBLANK(I119),"",VLOOKUP(I119,女,4,FALSE))</f>
      </c>
      <c r="AC177" s="296">
        <f>IF(Y177="","","オープン　"&amp;C119)</f>
      </c>
      <c r="AD177" s="296">
        <f>IF(ISBLANK(L119),"",L119)</f>
      </c>
      <c r="AE177" s="296">
        <f>IF(ISBLANK('[1]選手登録'!F$8),"",'[1]選手登録'!F$8)</f>
      </c>
      <c r="AF177" s="296">
        <v>2</v>
      </c>
      <c r="AG177" s="299"/>
      <c r="AH177" s="290"/>
      <c r="AI177" s="290"/>
      <c r="AJ177" s="9"/>
      <c r="AK177" s="9"/>
      <c r="AL177" s="9"/>
      <c r="AM177" s="9"/>
      <c r="AN177" s="9"/>
      <c r="AO177" s="9"/>
      <c r="AP177" s="9"/>
    </row>
    <row r="178" spans="19:42" ht="18.75" customHeight="1">
      <c r="S178" s="283"/>
      <c r="T178" s="297" t="s">
        <v>55</v>
      </c>
      <c r="U178" s="296"/>
      <c r="V178" s="296">
        <f>IF(W178="","",(SUM(W$10:W178)))</f>
      </c>
      <c r="W178" s="296">
        <f t="shared" si="37"/>
      </c>
      <c r="X178" s="296">
        <v>2</v>
      </c>
      <c r="Y178" s="296">
        <f>IF(ISBLANK(M119),"",M119)</f>
      </c>
      <c r="Z178" s="296">
        <f>IF(ISBLANK(M119),"",VLOOKUP(M119,女,18,FALSE))</f>
      </c>
      <c r="AA178" s="296">
        <f>IF(ISBLANK(M119),"",VLOOKUP(M119,女,19,FALSE))</f>
      </c>
      <c r="AB178" s="296">
        <f>IF(ISBLANK(M119),"",VLOOKUP(M119,女,4,FALSE))</f>
      </c>
      <c r="AC178" s="296">
        <f>IF(Y178="","","オープン　"&amp;C119)</f>
      </c>
      <c r="AD178" s="296">
        <f>IF(ISBLANK(Q119),"",Q119)</f>
      </c>
      <c r="AE178" s="296">
        <f>IF(ISBLANK('[1]選手登録'!F$8),"",'[1]選手登録'!F$8)</f>
      </c>
      <c r="AF178" s="296">
        <v>2</v>
      </c>
      <c r="AG178" s="299"/>
      <c r="AH178" s="290"/>
      <c r="AI178" s="290"/>
      <c r="AJ178" s="9"/>
      <c r="AK178" s="9"/>
      <c r="AL178" s="9"/>
      <c r="AM178" s="9"/>
      <c r="AN178" s="9"/>
      <c r="AO178" s="9"/>
      <c r="AP178" s="9"/>
    </row>
    <row r="179" spans="19:42" ht="18.75" customHeight="1">
      <c r="S179" s="283"/>
      <c r="T179" s="297" t="s">
        <v>56</v>
      </c>
      <c r="U179" s="296"/>
      <c r="V179" s="296">
        <f>IF(W179="","",(SUM(W$10:W179)))</f>
      </c>
      <c r="W179" s="296">
        <f t="shared" si="37"/>
      </c>
      <c r="X179" s="296">
        <v>2</v>
      </c>
      <c r="Y179" s="296">
        <f>IF(ISBLANK(E120),"",E120)</f>
      </c>
      <c r="Z179" s="296">
        <f>IF(ISBLANK(E120),"",VLOOKUP(E120,女,18,FALSE))</f>
      </c>
      <c r="AA179" s="296">
        <f>IF(ISBLANK(E120),"",VLOOKUP(E120,女,19,FALSE))</f>
      </c>
      <c r="AB179" s="296">
        <f>IF(ISBLANK(E120),"",VLOOKUP(E120,女,4,FALSE))</f>
      </c>
      <c r="AC179" s="296">
        <f>IF(Y179="","","オープン　"&amp;C120)</f>
      </c>
      <c r="AD179" s="296">
        <f>IF(ISBLANK(H120),"",H120)</f>
      </c>
      <c r="AE179" s="296">
        <f>IF(ISBLANK('[1]選手登録'!F$8),"",'[1]選手登録'!F$8)</f>
      </c>
      <c r="AF179" s="296">
        <v>2</v>
      </c>
      <c r="AG179" s="299"/>
      <c r="AH179" s="290"/>
      <c r="AI179" s="290"/>
      <c r="AJ179" s="9"/>
      <c r="AK179" s="9"/>
      <c r="AL179" s="9"/>
      <c r="AM179" s="9"/>
      <c r="AN179" s="9"/>
      <c r="AO179" s="9"/>
      <c r="AP179" s="9"/>
    </row>
    <row r="180" spans="19:42" ht="18.75" customHeight="1">
      <c r="S180" s="283"/>
      <c r="T180" s="297" t="s">
        <v>115</v>
      </c>
      <c r="U180" s="296"/>
      <c r="V180" s="296">
        <f>IF(W180="","",(SUM(W$10:W180)))</f>
      </c>
      <c r="W180" s="296">
        <f t="shared" si="37"/>
      </c>
      <c r="X180" s="296">
        <v>2</v>
      </c>
      <c r="Y180" s="296">
        <f>IF(ISBLANK(I120),"",I120)</f>
      </c>
      <c r="Z180" s="296">
        <f>IF(ISBLANK(I120),"",VLOOKUP(I120,女,18,FALSE))</f>
      </c>
      <c r="AA180" s="296">
        <f>IF(ISBLANK(I120),"",VLOOKUP(I120,女,19,FALSE))</f>
      </c>
      <c r="AB180" s="296">
        <f>IF(ISBLANK(I120),"",VLOOKUP(I120,女,4,FALSE))</f>
      </c>
      <c r="AC180" s="296">
        <f>IF(Y180="","","オープン　"&amp;C120)</f>
      </c>
      <c r="AD180" s="296">
        <f>IF(ISBLANK(L120),"",L120)</f>
      </c>
      <c r="AE180" s="296">
        <f>IF(ISBLANK('[1]選手登録'!F$8),"",'[1]選手登録'!F$8)</f>
      </c>
      <c r="AF180" s="296">
        <v>2</v>
      </c>
      <c r="AG180" s="299"/>
      <c r="AH180" s="290"/>
      <c r="AI180" s="290"/>
      <c r="AJ180" s="9"/>
      <c r="AK180" s="9"/>
      <c r="AL180" s="9"/>
      <c r="AM180" s="9"/>
      <c r="AN180" s="9"/>
      <c r="AO180" s="9"/>
      <c r="AP180" s="9"/>
    </row>
    <row r="181" spans="19:42" ht="18.75" customHeight="1">
      <c r="S181" s="283"/>
      <c r="T181" s="297" t="s">
        <v>108</v>
      </c>
      <c r="U181" s="296"/>
      <c r="V181" s="296">
        <f>IF(W181="","",(SUM(W$10:W181)))</f>
      </c>
      <c r="W181" s="296">
        <f t="shared" si="37"/>
      </c>
      <c r="X181" s="296">
        <v>2</v>
      </c>
      <c r="Y181" s="296">
        <f>IF(ISBLANK(M120),"",M120)</f>
      </c>
      <c r="Z181" s="296">
        <f>IF(ISBLANK(M120),"",VLOOKUP(M120,女,18,FALSE))</f>
      </c>
      <c r="AA181" s="296">
        <f>IF(ISBLANK(M120),"",VLOOKUP(M120,女,19,FALSE))</f>
      </c>
      <c r="AB181" s="296">
        <f>IF(ISBLANK(M120),"",VLOOKUP(M120,女,4,FALSE))</f>
      </c>
      <c r="AC181" s="296">
        <f>IF(Y181="","","オープン　"&amp;C120)</f>
      </c>
      <c r="AD181" s="296">
        <f>IF(ISBLANK(Q120),"",Q120)</f>
      </c>
      <c r="AE181" s="296">
        <f>IF(ISBLANK('[1]選手登録'!F$8),"",'[1]選手登録'!F$8)</f>
      </c>
      <c r="AF181" s="296">
        <v>2</v>
      </c>
      <c r="AG181" s="299"/>
      <c r="AH181" s="290"/>
      <c r="AI181" s="290"/>
      <c r="AJ181" s="9"/>
      <c r="AK181" s="9"/>
      <c r="AL181" s="9"/>
      <c r="AM181" s="9"/>
      <c r="AN181" s="9"/>
      <c r="AO181" s="9"/>
      <c r="AP181" s="9"/>
    </row>
    <row r="182" spans="19:42" ht="18.75" customHeight="1">
      <c r="S182" s="283"/>
      <c r="T182" s="297" t="s">
        <v>109</v>
      </c>
      <c r="U182" s="296"/>
      <c r="V182" s="296">
        <f>IF(W182="","",(SUM(W$10:W182)))</f>
      </c>
      <c r="W182" s="296">
        <f t="shared" si="37"/>
      </c>
      <c r="X182" s="296">
        <v>2</v>
      </c>
      <c r="Y182" s="296">
        <f>IF(ISBLANK(E121),"",E121)</f>
      </c>
      <c r="Z182" s="296">
        <f>IF(ISBLANK(E121),"",VLOOKUP(E121,女,18,FALSE))</f>
      </c>
      <c r="AA182" s="296">
        <f>IF(ISBLANK(E121),"",VLOOKUP(E121,女,19,FALSE))</f>
      </c>
      <c r="AB182" s="296">
        <f>IF(ISBLANK(E121),"",VLOOKUP(E121,女,4,FALSE))</f>
      </c>
      <c r="AC182" s="296">
        <f>IF(Y182="","","オープン　"&amp;C121)</f>
      </c>
      <c r="AD182" s="296">
        <f>IF(ISBLANK(H121),"",H121)</f>
      </c>
      <c r="AE182" s="296">
        <f>IF(ISBLANK('[1]選手登録'!F$8),"",'[1]選手登録'!F$8)</f>
      </c>
      <c r="AF182" s="296">
        <v>2</v>
      </c>
      <c r="AG182" s="299"/>
      <c r="AH182" s="290"/>
      <c r="AI182" s="290"/>
      <c r="AJ182" s="9"/>
      <c r="AK182" s="9"/>
      <c r="AL182" s="9"/>
      <c r="AM182" s="9"/>
      <c r="AN182" s="9"/>
      <c r="AO182" s="9"/>
      <c r="AP182" s="9"/>
    </row>
    <row r="183" spans="19:42" ht="18.75" customHeight="1">
      <c r="S183" s="283"/>
      <c r="T183" s="297" t="s">
        <v>110</v>
      </c>
      <c r="U183" s="296"/>
      <c r="V183" s="296">
        <f>IF(W183="","",(SUM(W$10:W183)))</f>
      </c>
      <c r="W183" s="296">
        <f t="shared" si="37"/>
      </c>
      <c r="X183" s="296">
        <v>2</v>
      </c>
      <c r="Y183" s="296">
        <f>IF(ISBLANK(I121),"",I121)</f>
      </c>
      <c r="Z183" s="296">
        <f>IF(ISBLANK(I121),"",VLOOKUP(I121,女,18,FALSE))</f>
      </c>
      <c r="AA183" s="296">
        <f>IF(ISBLANK(I121),"",VLOOKUP(I121,女,19,FALSE))</f>
      </c>
      <c r="AB183" s="296">
        <f>IF(ISBLANK(I121),"",VLOOKUP(I121,女,4,FALSE))</f>
      </c>
      <c r="AC183" s="296">
        <f>IF(Y183="","","オープン　"&amp;C121)</f>
      </c>
      <c r="AD183" s="296">
        <f>IF(ISBLANK(L121),"",L121)</f>
      </c>
      <c r="AE183" s="296">
        <f>IF(ISBLANK('[1]選手登録'!F$8),"",'[1]選手登録'!F$8)</f>
      </c>
      <c r="AF183" s="296">
        <v>2</v>
      </c>
      <c r="AG183" s="299"/>
      <c r="AH183" s="290"/>
      <c r="AI183" s="290"/>
      <c r="AJ183" s="9"/>
      <c r="AK183" s="9"/>
      <c r="AL183" s="9"/>
      <c r="AM183" s="9"/>
      <c r="AN183" s="9"/>
      <c r="AO183" s="9"/>
      <c r="AP183" s="9"/>
    </row>
    <row r="184" spans="19:42" ht="18.75" customHeight="1">
      <c r="S184" s="283"/>
      <c r="T184" s="297"/>
      <c r="U184" s="296"/>
      <c r="V184" s="296">
        <f>IF(W184="","",(SUM(W$10:W184)))</f>
      </c>
      <c r="W184" s="296">
        <f t="shared" si="37"/>
      </c>
      <c r="X184" s="296">
        <v>2</v>
      </c>
      <c r="Y184" s="296">
        <f>IF(ISBLANK(M121),"",M121)</f>
      </c>
      <c r="Z184" s="296">
        <f>IF(ISBLANK(M121),"",VLOOKUP(M121,女,18,FALSE))</f>
      </c>
      <c r="AA184" s="296">
        <f>IF(ISBLANK(M121),"",VLOOKUP(M121,女,19,FALSE))</f>
      </c>
      <c r="AB184" s="296">
        <f>IF(ISBLANK(M121),"",VLOOKUP(M121,女,4,FALSE))</f>
      </c>
      <c r="AC184" s="296">
        <f>IF(Y184="","","オープン　"&amp;C121)</f>
      </c>
      <c r="AD184" s="296">
        <f>IF(ISBLANK(Q121),"",Q121)</f>
      </c>
      <c r="AE184" s="296">
        <f>IF(ISBLANK('[1]選手登録'!F$8),"",'[1]選手登録'!F$8)</f>
      </c>
      <c r="AF184" s="296">
        <v>2</v>
      </c>
      <c r="AG184" s="299"/>
      <c r="AH184" s="290"/>
      <c r="AI184" s="290"/>
      <c r="AJ184" s="9"/>
      <c r="AK184" s="9"/>
      <c r="AL184" s="9"/>
      <c r="AM184" s="9"/>
      <c r="AN184" s="9"/>
      <c r="AO184" s="9"/>
      <c r="AP184" s="9"/>
    </row>
    <row r="185" spans="19:42" ht="18.75" customHeight="1">
      <c r="S185" s="283"/>
      <c r="T185" s="297"/>
      <c r="U185" s="296"/>
      <c r="V185" s="296">
        <f>IF(W185="","",(SUM(W$10:W185)))</f>
      </c>
      <c r="W185" s="296">
        <f t="shared" si="37"/>
      </c>
      <c r="X185" s="296">
        <v>2</v>
      </c>
      <c r="Y185" s="296">
        <f>IF(ISBLANK(E122),"",E122)</f>
      </c>
      <c r="Z185" s="296">
        <f>IF(ISBLANK(E122),"",VLOOKUP(E122,女,18,FALSE))</f>
      </c>
      <c r="AA185" s="296">
        <f>IF(ISBLANK(E122),"",VLOOKUP(E122,女,19,FALSE))</f>
      </c>
      <c r="AB185" s="296">
        <f>IF(ISBLANK(E122),"",VLOOKUP(E122,女,4,FALSE))</f>
      </c>
      <c r="AC185" s="296">
        <f>IF(Y185="","","オープン　"&amp;C122)</f>
      </c>
      <c r="AD185" s="296">
        <f>IF(ISBLANK(H122),"",H122)</f>
      </c>
      <c r="AE185" s="296">
        <f>IF(ISBLANK('[1]選手登録'!F$8),"",'[1]選手登録'!F$8)</f>
      </c>
      <c r="AF185" s="296">
        <v>2</v>
      </c>
      <c r="AG185" s="299"/>
      <c r="AH185" s="290"/>
      <c r="AI185" s="283"/>
      <c r="AJ185" s="9"/>
      <c r="AK185" s="9"/>
      <c r="AL185" s="9"/>
      <c r="AM185" s="9"/>
      <c r="AN185" s="9"/>
      <c r="AO185" s="9"/>
      <c r="AP185" s="9"/>
    </row>
    <row r="186" spans="19:42" ht="18.75" customHeight="1">
      <c r="S186" s="283"/>
      <c r="T186" s="297"/>
      <c r="U186" s="296"/>
      <c r="V186" s="296">
        <f>IF(W186="","",(SUM(W$10:W186)))</f>
      </c>
      <c r="W186" s="296">
        <f t="shared" si="37"/>
      </c>
      <c r="X186" s="296">
        <v>2</v>
      </c>
      <c r="Y186" s="296">
        <f>IF(ISBLANK(I122),"",I122)</f>
      </c>
      <c r="Z186" s="296">
        <f>IF(ISBLANK(I122),"",VLOOKUP(I122,女,18,FALSE))</f>
      </c>
      <c r="AA186" s="296">
        <f>IF(ISBLANK(I122),"",VLOOKUP(I122,女,19,FALSE))</f>
      </c>
      <c r="AB186" s="296">
        <f>IF(ISBLANK(I122),"",VLOOKUP(I122,女,4,FALSE))</f>
      </c>
      <c r="AC186" s="296">
        <f>IF(Y186="","","オープン　"&amp;C122)</f>
      </c>
      <c r="AD186" s="296">
        <f>IF(ISBLANK(L122),"",L122)</f>
      </c>
      <c r="AE186" s="296">
        <f>IF(ISBLANK('[1]選手登録'!F$8),"",'[1]選手登録'!F$8)</f>
      </c>
      <c r="AF186" s="296">
        <v>2</v>
      </c>
      <c r="AG186" s="299"/>
      <c r="AH186" s="290"/>
      <c r="AI186" s="283"/>
      <c r="AJ186" s="9"/>
      <c r="AK186" s="9"/>
      <c r="AL186" s="9"/>
      <c r="AM186" s="9"/>
      <c r="AN186" s="9"/>
      <c r="AO186" s="9"/>
      <c r="AP186" s="9"/>
    </row>
    <row r="187" spans="19:42" ht="18.75" customHeight="1">
      <c r="S187" s="283"/>
      <c r="T187" s="297"/>
      <c r="U187" s="296"/>
      <c r="V187" s="296">
        <f>IF(W187="","",(SUM(W$10:W187)))</f>
      </c>
      <c r="W187" s="296">
        <f t="shared" si="37"/>
      </c>
      <c r="X187" s="296">
        <v>2</v>
      </c>
      <c r="Y187" s="296">
        <f>IF(ISBLANK(M122),"",M122)</f>
      </c>
      <c r="Z187" s="296">
        <f>IF(ISBLANK(M122),"",VLOOKUP(M122,女,18,FALSE))</f>
      </c>
      <c r="AA187" s="296">
        <f>IF(ISBLANK(M122),"",VLOOKUP(M122,女,19,FALSE))</f>
      </c>
      <c r="AB187" s="296">
        <f>IF(ISBLANK(M122),"",VLOOKUP(M122,女,4,FALSE))</f>
      </c>
      <c r="AC187" s="296">
        <f>IF(Y187="","","オープン　"&amp;C122)</f>
      </c>
      <c r="AD187" s="296">
        <f>IF(ISBLANK(Q122),"",Q122)</f>
      </c>
      <c r="AE187" s="296">
        <f>IF(ISBLANK('[1]選手登録'!F$8),"",'[1]選手登録'!F$8)</f>
      </c>
      <c r="AF187" s="296">
        <v>2</v>
      </c>
      <c r="AG187" s="299"/>
      <c r="AH187" s="290"/>
      <c r="AI187" s="283"/>
      <c r="AJ187" s="9"/>
      <c r="AK187" s="9"/>
      <c r="AL187" s="9"/>
      <c r="AM187" s="9"/>
      <c r="AN187" s="9"/>
      <c r="AO187" s="9"/>
      <c r="AP187" s="9"/>
    </row>
    <row r="188" spans="19:42" ht="18.75" customHeight="1">
      <c r="S188" s="283"/>
      <c r="T188" s="297"/>
      <c r="U188" s="296"/>
      <c r="V188" s="296">
        <f>IF(W188="","",(SUM(W$10:W188)))</f>
      </c>
      <c r="W188" s="296">
        <f t="shared" si="37"/>
      </c>
      <c r="X188" s="296">
        <v>2</v>
      </c>
      <c r="Y188" s="296">
        <f>IF(ISBLANK(E123),"",E123)</f>
      </c>
      <c r="Z188" s="296">
        <f>IF(ISBLANK(E123),"",VLOOKUP(E123,女,18,FALSE))</f>
      </c>
      <c r="AA188" s="296">
        <f>IF(ISBLANK(E123),"",VLOOKUP(E123,女,19,FALSE))</f>
      </c>
      <c r="AB188" s="296">
        <f>IF(ISBLANK(E123),"",VLOOKUP(E123,女,4,FALSE))</f>
      </c>
      <c r="AC188" s="296">
        <f>IF(Y188="","","オープン　"&amp;C123)</f>
      </c>
      <c r="AD188" s="296">
        <f>IF(ISBLANK(H123),"",H123)</f>
      </c>
      <c r="AE188" s="296">
        <f>IF(ISBLANK('[1]選手登録'!F$8),"",'[1]選手登録'!F$8)</f>
      </c>
      <c r="AF188" s="296">
        <v>2</v>
      </c>
      <c r="AG188" s="299"/>
      <c r="AH188" s="290"/>
      <c r="AI188" s="283"/>
      <c r="AJ188" s="9"/>
      <c r="AK188" s="9"/>
      <c r="AL188" s="9"/>
      <c r="AM188" s="9"/>
      <c r="AN188" s="9"/>
      <c r="AO188" s="9"/>
      <c r="AP188" s="9"/>
    </row>
    <row r="189" spans="19:42" ht="18.75" customHeight="1">
      <c r="S189" s="283"/>
      <c r="T189" s="297"/>
      <c r="U189" s="296"/>
      <c r="V189" s="296">
        <f>IF(W189="","",(SUM(W$10:W189)))</f>
      </c>
      <c r="W189" s="296">
        <f t="shared" si="37"/>
      </c>
      <c r="X189" s="296">
        <v>2</v>
      </c>
      <c r="Y189" s="296">
        <f>IF(ISBLANK(I123),"",I123)</f>
      </c>
      <c r="Z189" s="296">
        <f>IF(ISBLANK(I123),"",VLOOKUP(I123,女,18,FALSE))</f>
      </c>
      <c r="AA189" s="296">
        <f>IF(ISBLANK(I123),"",VLOOKUP(I123,女,19,FALSE))</f>
      </c>
      <c r="AB189" s="296">
        <f>IF(ISBLANK(I123),"",VLOOKUP(I123,女,4,FALSE))</f>
      </c>
      <c r="AC189" s="296">
        <f>IF(Y189="","","オープン　"&amp;C123)</f>
      </c>
      <c r="AD189" s="296">
        <f>IF(ISBLANK(L123),"",L123)</f>
      </c>
      <c r="AE189" s="296">
        <f>IF(ISBLANK('[1]選手登録'!F$8),"",'[1]選手登録'!F$8)</f>
      </c>
      <c r="AF189" s="296">
        <v>2</v>
      </c>
      <c r="AG189" s="299"/>
      <c r="AH189" s="283"/>
      <c r="AI189" s="283"/>
      <c r="AJ189" s="9"/>
      <c r="AK189" s="9"/>
      <c r="AL189" s="9"/>
      <c r="AM189" s="9"/>
      <c r="AN189" s="9"/>
      <c r="AO189" s="9"/>
      <c r="AP189" s="9"/>
    </row>
    <row r="190" spans="19:42" ht="18.75" customHeight="1">
      <c r="S190" s="283"/>
      <c r="T190" s="297"/>
      <c r="U190" s="296"/>
      <c r="V190" s="296">
        <f>IF(W190="","",(SUM(W$10:W190)))</f>
      </c>
      <c r="W190" s="296">
        <f>IF(AC190=0,"",IF(AC190="","",1))</f>
      </c>
      <c r="X190" s="296">
        <v>2</v>
      </c>
      <c r="Y190" s="296">
        <f>IF(ISBLANK(M123),"",M123)</f>
      </c>
      <c r="Z190" s="296">
        <f>IF(ISBLANK(M123),"",VLOOKUP(M123,女,18,FALSE))</f>
      </c>
      <c r="AA190" s="296">
        <f>IF(ISBLANK(M123),"",VLOOKUP(M123,女,19,FALSE))</f>
      </c>
      <c r="AB190" s="296">
        <f>IF(ISBLANK(M123),"",VLOOKUP(M123,女,4,FALSE))</f>
      </c>
      <c r="AC190" s="296">
        <f>IF(Y190="","","オープン　"&amp;C123)</f>
      </c>
      <c r="AD190" s="296">
        <f>IF(ISBLANK(Q123),"",Q123)</f>
      </c>
      <c r="AE190" s="296">
        <f>IF(ISBLANK('[1]選手登録'!F$8),"",'[1]選手登録'!F$8)</f>
      </c>
      <c r="AF190" s="296">
        <v>2</v>
      </c>
      <c r="AG190" s="299"/>
      <c r="AH190" s="283"/>
      <c r="AI190" s="283"/>
      <c r="AJ190" s="9"/>
      <c r="AK190" s="9"/>
      <c r="AL190" s="9"/>
      <c r="AM190" s="9"/>
      <c r="AN190" s="9"/>
      <c r="AO190" s="9"/>
      <c r="AP190" s="9"/>
    </row>
    <row r="191" spans="19:42" ht="18.75" customHeight="1"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90"/>
      <c r="AJ191" s="9"/>
      <c r="AK191" s="9"/>
      <c r="AL191" s="9"/>
      <c r="AM191" s="9"/>
      <c r="AN191" s="9"/>
      <c r="AO191" s="9"/>
      <c r="AP191" s="9"/>
    </row>
    <row r="192" spans="19:42" ht="18.75" customHeight="1"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90"/>
      <c r="AJ192" s="9"/>
      <c r="AK192" s="9"/>
      <c r="AL192" s="9"/>
      <c r="AM192" s="9"/>
      <c r="AN192" s="9"/>
      <c r="AO192" s="9"/>
      <c r="AP192" s="9"/>
    </row>
    <row r="193" spans="19:42" ht="18.75" customHeight="1"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90"/>
      <c r="AJ193" s="9"/>
      <c r="AK193" s="9"/>
      <c r="AL193" s="9"/>
      <c r="AM193" s="9"/>
      <c r="AN193" s="9"/>
      <c r="AO193" s="9"/>
      <c r="AP193" s="9"/>
    </row>
    <row r="194" spans="19:42" ht="18.75" customHeight="1"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90"/>
      <c r="AJ194" s="9"/>
      <c r="AK194" s="9"/>
      <c r="AL194" s="9"/>
      <c r="AM194" s="9"/>
      <c r="AN194" s="9"/>
      <c r="AO194" s="9"/>
      <c r="AP194" s="9"/>
    </row>
    <row r="195" spans="19:42" ht="18.75" customHeight="1"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90"/>
      <c r="AI195" s="290"/>
      <c r="AJ195" s="9"/>
      <c r="AK195" s="9"/>
      <c r="AL195" s="9"/>
      <c r="AM195" s="9"/>
      <c r="AN195" s="9"/>
      <c r="AO195" s="9"/>
      <c r="AP195" s="9"/>
    </row>
    <row r="196" spans="19:42" ht="18.75" customHeight="1"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90"/>
      <c r="AI196" s="290"/>
      <c r="AJ196" s="9"/>
      <c r="AK196" s="9"/>
      <c r="AL196" s="9"/>
      <c r="AM196" s="9"/>
      <c r="AN196" s="9"/>
      <c r="AO196" s="9"/>
      <c r="AP196" s="9"/>
    </row>
    <row r="197" spans="19:42" ht="18.75" customHeight="1"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90"/>
      <c r="AI197" s="290"/>
      <c r="AJ197" s="9"/>
      <c r="AK197" s="9"/>
      <c r="AL197" s="9"/>
      <c r="AM197" s="9"/>
      <c r="AN197" s="9"/>
      <c r="AO197" s="9"/>
      <c r="AP197" s="9"/>
    </row>
    <row r="198" spans="19:42" ht="18.75" customHeight="1"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90"/>
      <c r="AI198" s="290"/>
      <c r="AJ198" s="9"/>
      <c r="AK198" s="9"/>
      <c r="AL198" s="9"/>
      <c r="AM198" s="9"/>
      <c r="AN198" s="9"/>
      <c r="AO198" s="9"/>
      <c r="AP198" s="9"/>
    </row>
    <row r="199" spans="19:42" ht="18.75" customHeight="1"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90"/>
      <c r="AI199" s="290"/>
      <c r="AJ199" s="9"/>
      <c r="AK199" s="9"/>
      <c r="AL199" s="9"/>
      <c r="AM199" s="9"/>
      <c r="AN199" s="9"/>
      <c r="AO199" s="9"/>
      <c r="AP199" s="9"/>
    </row>
    <row r="200" spans="19:42" ht="18.75" customHeight="1"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90"/>
      <c r="AI200" s="290"/>
      <c r="AJ200" s="9"/>
      <c r="AK200" s="9"/>
      <c r="AL200" s="9"/>
      <c r="AM200" s="9"/>
      <c r="AN200" s="9"/>
      <c r="AO200" s="9"/>
      <c r="AP200" s="9"/>
    </row>
    <row r="201" spans="19:42" ht="18.75" customHeight="1"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90"/>
      <c r="AI201" s="283"/>
      <c r="AJ201" s="9"/>
      <c r="AK201" s="9"/>
      <c r="AL201" s="9"/>
      <c r="AM201" s="9"/>
      <c r="AN201" s="9"/>
      <c r="AO201" s="9"/>
      <c r="AP201" s="9"/>
    </row>
    <row r="202" spans="20:42" ht="18.75" customHeight="1"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90"/>
      <c r="AI202" s="283"/>
      <c r="AJ202" s="9"/>
      <c r="AK202" s="9"/>
      <c r="AL202" s="9"/>
      <c r="AM202" s="9"/>
      <c r="AN202" s="9"/>
      <c r="AO202" s="9"/>
      <c r="AP202" s="9"/>
    </row>
    <row r="203" spans="20:42" ht="18.75" customHeight="1"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90"/>
      <c r="AI203" s="283"/>
      <c r="AJ203" s="9"/>
      <c r="AK203" s="9"/>
      <c r="AL203" s="9"/>
      <c r="AM203" s="9"/>
      <c r="AN203" s="9"/>
      <c r="AO203" s="9"/>
      <c r="AP203" s="9"/>
    </row>
    <row r="204" spans="20:42" ht="18.75" customHeight="1"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90"/>
      <c r="AI204" s="283"/>
      <c r="AJ204" s="9"/>
      <c r="AK204" s="9"/>
      <c r="AL204" s="9"/>
      <c r="AM204" s="9"/>
      <c r="AN204" s="9"/>
      <c r="AO204" s="9"/>
      <c r="AP204" s="9"/>
    </row>
    <row r="205" spans="20:42" ht="18.75" customHeight="1"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9"/>
      <c r="AK205" s="9"/>
      <c r="AL205" s="9"/>
      <c r="AM205" s="9"/>
      <c r="AN205" s="9"/>
      <c r="AO205" s="9"/>
      <c r="AP205" s="9"/>
    </row>
    <row r="206" spans="20:42" ht="18.75" customHeight="1"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9"/>
      <c r="AK206" s="9"/>
      <c r="AL206" s="9"/>
      <c r="AM206" s="9"/>
      <c r="AN206" s="9"/>
      <c r="AO206" s="9"/>
      <c r="AP206" s="9"/>
    </row>
    <row r="207" spans="20:42" ht="18.75" customHeight="1"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9"/>
      <c r="AK207" s="9"/>
      <c r="AL207" s="9"/>
      <c r="AM207" s="9"/>
      <c r="AN207" s="9"/>
      <c r="AO207" s="9"/>
      <c r="AP207" s="9"/>
    </row>
    <row r="208" spans="20:42" ht="18.75" customHeight="1">
      <c r="T208" s="283"/>
      <c r="U208" s="283"/>
      <c r="V208" s="283"/>
      <c r="W208" s="283"/>
      <c r="X208" s="283"/>
      <c r="Y208" s="283"/>
      <c r="Z208" s="283"/>
      <c r="AA208" s="283"/>
      <c r="AB208" s="283"/>
      <c r="AC208" s="283"/>
      <c r="AD208" s="283"/>
      <c r="AE208" s="283"/>
      <c r="AF208" s="283"/>
      <c r="AG208" s="283"/>
      <c r="AH208" s="283"/>
      <c r="AI208" s="283"/>
      <c r="AJ208" s="9"/>
      <c r="AK208" s="9"/>
      <c r="AL208" s="9"/>
      <c r="AM208" s="9"/>
      <c r="AN208" s="9"/>
      <c r="AO208" s="9"/>
      <c r="AP208" s="9"/>
    </row>
    <row r="209" spans="20:42" ht="18.75" customHeight="1">
      <c r="T209" s="283"/>
      <c r="U209" s="283"/>
      <c r="V209" s="283"/>
      <c r="W209" s="283"/>
      <c r="X209" s="283"/>
      <c r="Y209" s="283"/>
      <c r="Z209" s="283"/>
      <c r="AA209" s="283"/>
      <c r="AB209" s="283"/>
      <c r="AC209" s="283"/>
      <c r="AD209" s="283"/>
      <c r="AE209" s="283"/>
      <c r="AF209" s="283"/>
      <c r="AG209" s="283"/>
      <c r="AH209" s="283"/>
      <c r="AI209" s="283"/>
      <c r="AJ209" s="9"/>
      <c r="AK209" s="9"/>
      <c r="AL209" s="9"/>
      <c r="AM209" s="9"/>
      <c r="AN209" s="9"/>
      <c r="AO209" s="9"/>
      <c r="AP209" s="9"/>
    </row>
    <row r="210" spans="20:42" ht="9.75" customHeight="1">
      <c r="T210" s="283"/>
      <c r="U210" s="283"/>
      <c r="V210" s="283"/>
      <c r="W210" s="283"/>
      <c r="X210" s="283"/>
      <c r="Y210" s="283"/>
      <c r="Z210" s="283"/>
      <c r="AA210" s="283"/>
      <c r="AB210" s="283"/>
      <c r="AC210" s="283"/>
      <c r="AD210" s="283"/>
      <c r="AE210" s="283"/>
      <c r="AF210" s="283"/>
      <c r="AG210" s="283"/>
      <c r="AH210" s="283"/>
      <c r="AI210" s="283"/>
      <c r="AJ210" s="9"/>
      <c r="AK210" s="9"/>
      <c r="AL210" s="9"/>
      <c r="AM210" s="9"/>
      <c r="AN210" s="9"/>
      <c r="AO210" s="9"/>
      <c r="AP210" s="9"/>
    </row>
    <row r="211" spans="20:42" ht="18.75" customHeight="1">
      <c r="T211" s="283"/>
      <c r="U211" s="283"/>
      <c r="V211" s="283"/>
      <c r="W211" s="283"/>
      <c r="X211" s="283"/>
      <c r="Y211" s="283"/>
      <c r="Z211" s="283"/>
      <c r="AA211" s="283"/>
      <c r="AB211" s="283"/>
      <c r="AC211" s="283"/>
      <c r="AD211" s="283"/>
      <c r="AE211" s="283"/>
      <c r="AF211" s="283"/>
      <c r="AG211" s="283"/>
      <c r="AH211" s="283"/>
      <c r="AI211" s="283"/>
      <c r="AJ211" s="9"/>
      <c r="AK211" s="9"/>
      <c r="AL211" s="9"/>
      <c r="AM211" s="9"/>
      <c r="AN211" s="9"/>
      <c r="AO211" s="9"/>
      <c r="AP211" s="9"/>
    </row>
    <row r="212" spans="20:42" ht="18.75" customHeight="1">
      <c r="T212" s="283"/>
      <c r="U212" s="283"/>
      <c r="V212" s="283"/>
      <c r="W212" s="283"/>
      <c r="X212" s="283"/>
      <c r="Y212" s="283"/>
      <c r="Z212" s="283"/>
      <c r="AA212" s="283"/>
      <c r="AB212" s="283"/>
      <c r="AC212" s="283"/>
      <c r="AD212" s="283"/>
      <c r="AE212" s="283"/>
      <c r="AF212" s="283"/>
      <c r="AG212" s="283"/>
      <c r="AH212" s="283"/>
      <c r="AI212" s="283"/>
      <c r="AJ212" s="9"/>
      <c r="AK212" s="9"/>
      <c r="AL212" s="9"/>
      <c r="AM212" s="9"/>
      <c r="AN212" s="9"/>
      <c r="AO212" s="9"/>
      <c r="AP212" s="9"/>
    </row>
    <row r="213" spans="20:42" ht="18.75" customHeight="1">
      <c r="T213" s="283"/>
      <c r="U213" s="283"/>
      <c r="V213" s="283"/>
      <c r="W213" s="283"/>
      <c r="X213" s="283"/>
      <c r="Y213" s="283"/>
      <c r="Z213" s="283"/>
      <c r="AA213" s="283"/>
      <c r="AB213" s="283"/>
      <c r="AC213" s="283"/>
      <c r="AD213" s="283"/>
      <c r="AE213" s="283"/>
      <c r="AF213" s="283"/>
      <c r="AG213" s="283"/>
      <c r="AH213" s="283"/>
      <c r="AI213" s="283"/>
      <c r="AJ213" s="9"/>
      <c r="AK213" s="9"/>
      <c r="AL213" s="9"/>
      <c r="AM213" s="9"/>
      <c r="AN213" s="9"/>
      <c r="AO213" s="9"/>
      <c r="AP213" s="9"/>
    </row>
    <row r="214" spans="20:42" ht="18.75" customHeight="1">
      <c r="T214" s="283"/>
      <c r="U214" s="283"/>
      <c r="V214" s="283"/>
      <c r="W214" s="283"/>
      <c r="X214" s="283"/>
      <c r="Y214" s="283"/>
      <c r="Z214" s="283"/>
      <c r="AA214" s="283"/>
      <c r="AB214" s="283"/>
      <c r="AC214" s="283"/>
      <c r="AD214" s="283"/>
      <c r="AE214" s="283"/>
      <c r="AF214" s="283"/>
      <c r="AG214" s="283"/>
      <c r="AH214" s="283"/>
      <c r="AI214" s="283"/>
      <c r="AJ214" s="9"/>
      <c r="AK214" s="9"/>
      <c r="AL214" s="9"/>
      <c r="AM214" s="9"/>
      <c r="AN214" s="9"/>
      <c r="AO214" s="9"/>
      <c r="AP214" s="9"/>
    </row>
    <row r="215" spans="20:42" ht="18.75" customHeight="1">
      <c r="T215" s="283"/>
      <c r="U215" s="283"/>
      <c r="V215" s="283"/>
      <c r="W215" s="283"/>
      <c r="X215" s="283"/>
      <c r="Y215" s="283"/>
      <c r="Z215" s="283"/>
      <c r="AA215" s="283"/>
      <c r="AB215" s="283"/>
      <c r="AC215" s="283"/>
      <c r="AD215" s="283"/>
      <c r="AE215" s="283"/>
      <c r="AF215" s="283"/>
      <c r="AG215" s="283"/>
      <c r="AH215" s="283"/>
      <c r="AI215" s="283"/>
      <c r="AJ215" s="9"/>
      <c r="AK215" s="9"/>
      <c r="AL215" s="9"/>
      <c r="AM215" s="9"/>
      <c r="AN215" s="9"/>
      <c r="AO215" s="9"/>
      <c r="AP215" s="9"/>
    </row>
    <row r="216" spans="20:42" ht="18.75" customHeight="1">
      <c r="T216" s="283"/>
      <c r="U216" s="283"/>
      <c r="V216" s="283"/>
      <c r="W216" s="283"/>
      <c r="X216" s="283"/>
      <c r="Y216" s="283"/>
      <c r="Z216" s="283"/>
      <c r="AA216" s="283"/>
      <c r="AB216" s="283"/>
      <c r="AC216" s="283"/>
      <c r="AD216" s="283"/>
      <c r="AE216" s="283"/>
      <c r="AF216" s="283"/>
      <c r="AG216" s="283"/>
      <c r="AH216" s="283"/>
      <c r="AI216" s="283"/>
      <c r="AJ216" s="9"/>
      <c r="AK216" s="9"/>
      <c r="AL216" s="9"/>
      <c r="AM216" s="9"/>
      <c r="AN216" s="9"/>
      <c r="AO216" s="9"/>
      <c r="AP216" s="9"/>
    </row>
    <row r="217" spans="20:42" ht="18.75" customHeight="1">
      <c r="T217" s="283"/>
      <c r="U217" s="283"/>
      <c r="V217" s="283"/>
      <c r="W217" s="283"/>
      <c r="X217" s="283"/>
      <c r="Y217" s="283"/>
      <c r="Z217" s="283"/>
      <c r="AA217" s="283"/>
      <c r="AB217" s="283"/>
      <c r="AC217" s="283"/>
      <c r="AD217" s="283"/>
      <c r="AE217" s="283"/>
      <c r="AF217" s="283"/>
      <c r="AG217" s="283"/>
      <c r="AH217" s="283"/>
      <c r="AI217" s="283"/>
      <c r="AJ217" s="9"/>
      <c r="AK217" s="9"/>
      <c r="AL217" s="9"/>
      <c r="AM217" s="9"/>
      <c r="AN217" s="9"/>
      <c r="AO217" s="9"/>
      <c r="AP217" s="9"/>
    </row>
    <row r="218" spans="20:42" ht="18.75" customHeight="1">
      <c r="T218" s="283"/>
      <c r="U218" s="283"/>
      <c r="V218" s="283"/>
      <c r="W218" s="283"/>
      <c r="X218" s="283"/>
      <c r="Y218" s="283"/>
      <c r="Z218" s="283"/>
      <c r="AA218" s="283"/>
      <c r="AB218" s="283"/>
      <c r="AC218" s="283"/>
      <c r="AD218" s="283"/>
      <c r="AE218" s="283"/>
      <c r="AF218" s="283"/>
      <c r="AG218" s="283"/>
      <c r="AH218" s="283"/>
      <c r="AI218" s="283"/>
      <c r="AJ218" s="9"/>
      <c r="AK218" s="9"/>
      <c r="AL218" s="9"/>
      <c r="AM218" s="9"/>
      <c r="AN218" s="9"/>
      <c r="AO218" s="9"/>
      <c r="AP218" s="9"/>
    </row>
    <row r="219" spans="20:42" ht="18.75" customHeight="1">
      <c r="T219" s="283"/>
      <c r="U219" s="283"/>
      <c r="V219" s="283"/>
      <c r="W219" s="283"/>
      <c r="X219" s="283"/>
      <c r="Y219" s="283"/>
      <c r="Z219" s="283"/>
      <c r="AA219" s="283"/>
      <c r="AB219" s="283"/>
      <c r="AC219" s="283"/>
      <c r="AD219" s="283"/>
      <c r="AE219" s="283"/>
      <c r="AF219" s="283"/>
      <c r="AG219" s="283"/>
      <c r="AH219" s="283"/>
      <c r="AI219" s="283"/>
      <c r="AJ219" s="9"/>
      <c r="AK219" s="9"/>
      <c r="AL219" s="9"/>
      <c r="AM219" s="9"/>
      <c r="AN219" s="9"/>
      <c r="AO219" s="9"/>
      <c r="AP219" s="9"/>
    </row>
    <row r="220" spans="20:42" ht="18.75" customHeight="1">
      <c r="T220" s="283"/>
      <c r="U220" s="283"/>
      <c r="V220" s="283"/>
      <c r="W220" s="283"/>
      <c r="X220" s="283"/>
      <c r="Y220" s="283"/>
      <c r="Z220" s="283"/>
      <c r="AA220" s="283"/>
      <c r="AB220" s="283"/>
      <c r="AC220" s="283"/>
      <c r="AD220" s="283"/>
      <c r="AE220" s="283"/>
      <c r="AF220" s="283"/>
      <c r="AG220" s="283"/>
      <c r="AH220" s="283"/>
      <c r="AI220" s="283"/>
      <c r="AJ220" s="9"/>
      <c r="AK220" s="9"/>
      <c r="AL220" s="9"/>
      <c r="AM220" s="9"/>
      <c r="AN220" s="9"/>
      <c r="AO220" s="9"/>
      <c r="AP220" s="9"/>
    </row>
    <row r="221" spans="20:42" ht="18.75" customHeight="1">
      <c r="T221" s="283"/>
      <c r="U221" s="283"/>
      <c r="W221" s="283"/>
      <c r="X221" s="283"/>
      <c r="Y221" s="283"/>
      <c r="Z221" s="283"/>
      <c r="AA221" s="283"/>
      <c r="AB221" s="283"/>
      <c r="AC221" s="283"/>
      <c r="AD221" s="283"/>
      <c r="AE221" s="283"/>
      <c r="AF221" s="283"/>
      <c r="AG221" s="283"/>
      <c r="AH221" s="283"/>
      <c r="AI221" s="283"/>
      <c r="AJ221" s="9"/>
      <c r="AK221" s="9"/>
      <c r="AL221" s="9"/>
      <c r="AM221" s="9"/>
      <c r="AN221" s="9"/>
      <c r="AO221" s="9"/>
      <c r="AP221" s="9"/>
    </row>
    <row r="222" spans="20:42" ht="18.75" customHeight="1">
      <c r="T222" s="283"/>
      <c r="U222" s="283"/>
      <c r="W222" s="283"/>
      <c r="X222" s="283"/>
      <c r="Y222" s="283"/>
      <c r="Z222" s="283"/>
      <c r="AA222" s="283"/>
      <c r="AB222" s="283"/>
      <c r="AC222" s="283"/>
      <c r="AD222" s="283"/>
      <c r="AE222" s="283"/>
      <c r="AF222" s="283"/>
      <c r="AG222" s="283"/>
      <c r="AH222" s="283"/>
      <c r="AI222" s="283"/>
      <c r="AJ222" s="9"/>
      <c r="AK222" s="9"/>
      <c r="AL222" s="9"/>
      <c r="AM222" s="9"/>
      <c r="AN222" s="9"/>
      <c r="AO222" s="9"/>
      <c r="AP222" s="9"/>
    </row>
    <row r="223" spans="23:42" ht="18.75" customHeight="1">
      <c r="W223" s="283"/>
      <c r="X223" s="283"/>
      <c r="Y223" s="283"/>
      <c r="Z223" s="283"/>
      <c r="AA223" s="283"/>
      <c r="AB223" s="283"/>
      <c r="AC223" s="283"/>
      <c r="AD223" s="283"/>
      <c r="AE223" s="283"/>
      <c r="AF223" s="283"/>
      <c r="AG223" s="283"/>
      <c r="AH223" s="283"/>
      <c r="AI223" s="283"/>
      <c r="AJ223" s="9"/>
      <c r="AK223" s="9"/>
      <c r="AL223" s="9"/>
      <c r="AM223" s="9"/>
      <c r="AN223" s="9"/>
      <c r="AO223" s="9"/>
      <c r="AP223" s="9"/>
    </row>
    <row r="224" spans="34:42" ht="18" customHeight="1">
      <c r="AH224" s="283"/>
      <c r="AI224" s="283"/>
      <c r="AJ224" s="9"/>
      <c r="AK224" s="9"/>
      <c r="AL224" s="9"/>
      <c r="AM224" s="9"/>
      <c r="AN224" s="9"/>
      <c r="AO224" s="9"/>
      <c r="AP224" s="9"/>
    </row>
    <row r="225" spans="34:42" ht="18" customHeight="1">
      <c r="AH225" s="283"/>
      <c r="AI225" s="283"/>
      <c r="AJ225" s="9"/>
      <c r="AK225" s="9"/>
      <c r="AL225" s="9"/>
      <c r="AM225" s="9"/>
      <c r="AN225" s="9"/>
      <c r="AO225" s="9"/>
      <c r="AP225" s="9"/>
    </row>
    <row r="226" spans="34:42" ht="18" customHeight="1">
      <c r="AH226" s="283"/>
      <c r="AI226" s="283"/>
      <c r="AJ226" s="9"/>
      <c r="AK226" s="9"/>
      <c r="AL226" s="9"/>
      <c r="AM226" s="9"/>
      <c r="AN226" s="9"/>
      <c r="AO226" s="9"/>
      <c r="AP226" s="9"/>
    </row>
    <row r="227" spans="34:42" ht="18" customHeight="1">
      <c r="AH227" s="283"/>
      <c r="AI227" s="283"/>
      <c r="AJ227" s="9"/>
      <c r="AK227" s="9"/>
      <c r="AL227" s="9"/>
      <c r="AM227" s="9"/>
      <c r="AN227" s="9"/>
      <c r="AO227" s="9"/>
      <c r="AP227" s="9"/>
    </row>
    <row r="228" spans="34:42" ht="18" customHeight="1">
      <c r="AH228" s="283"/>
      <c r="AI228" s="283"/>
      <c r="AJ228" s="9"/>
      <c r="AK228" s="9"/>
      <c r="AL228" s="9"/>
      <c r="AM228" s="9"/>
      <c r="AN228" s="9"/>
      <c r="AO228" s="9"/>
      <c r="AP228" s="9"/>
    </row>
    <row r="229" ht="18" customHeight="1">
      <c r="AH229" s="283"/>
    </row>
    <row r="230" ht="18" customHeight="1">
      <c r="AH230" s="283"/>
    </row>
    <row r="231" ht="18" customHeight="1">
      <c r="AH231" s="283"/>
    </row>
    <row r="232" ht="18" customHeight="1">
      <c r="AH232" s="283"/>
    </row>
    <row r="233" ht="18" customHeight="1"/>
    <row r="234" ht="18" customHeight="1"/>
    <row r="235" spans="41:42" ht="18" customHeight="1">
      <c r="AO235" s="9"/>
      <c r="AP235" s="9"/>
    </row>
    <row r="236" spans="41:42" ht="18" customHeight="1">
      <c r="AO236" s="9"/>
      <c r="AP236" s="9"/>
    </row>
    <row r="237" spans="41:42" ht="18" customHeight="1">
      <c r="AO237" s="9"/>
      <c r="AP237" s="9"/>
    </row>
    <row r="238" spans="41:42" ht="18" customHeight="1">
      <c r="AO238" s="9"/>
      <c r="AP238" s="9"/>
    </row>
    <row r="239" spans="41:42" ht="18" customHeight="1">
      <c r="AO239" s="9"/>
      <c r="AP239" s="9"/>
    </row>
    <row r="240" spans="41:42" ht="18" customHeight="1">
      <c r="AO240" s="9"/>
      <c r="AP240" s="9"/>
    </row>
    <row r="241" spans="41:42" ht="18" customHeight="1">
      <c r="AO241" s="9"/>
      <c r="AP241" s="9"/>
    </row>
    <row r="242" spans="41:42" ht="18" customHeight="1">
      <c r="AO242" s="9"/>
      <c r="AP242" s="9"/>
    </row>
    <row r="243" spans="41:42" ht="18" customHeight="1">
      <c r="AO243" s="9"/>
      <c r="AP243" s="9"/>
    </row>
    <row r="244" spans="41:42" ht="18" customHeight="1">
      <c r="AO244" s="9"/>
      <c r="AP244" s="9"/>
    </row>
    <row r="245" ht="18" customHeight="1"/>
    <row r="246" ht="18" customHeight="1"/>
    <row r="247" spans="41:42" ht="18" customHeight="1">
      <c r="AO247" s="9"/>
      <c r="AP247" s="9"/>
    </row>
    <row r="248" spans="41:42" ht="18" customHeight="1">
      <c r="AO248" s="9"/>
      <c r="AP248" s="9"/>
    </row>
    <row r="249" spans="41:42" ht="18" customHeight="1">
      <c r="AO249" s="9"/>
      <c r="AP249" s="9"/>
    </row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2.75" customHeight="1"/>
    <row r="257" ht="18.75" customHeight="1"/>
    <row r="258" ht="18.75" customHeight="1"/>
    <row r="259" spans="41:42" ht="18.75" customHeight="1">
      <c r="AO259" s="9"/>
      <c r="AP259" s="9"/>
    </row>
    <row r="260" spans="41:42" ht="18.75" customHeight="1">
      <c r="AO260" s="9"/>
      <c r="AP260" s="9"/>
    </row>
    <row r="261" spans="41:42" ht="18.75" customHeight="1">
      <c r="AO261" s="9"/>
      <c r="AP261" s="9"/>
    </row>
    <row r="262" spans="41:42" ht="18.75" customHeight="1">
      <c r="AO262" s="9"/>
      <c r="AP262" s="9"/>
    </row>
    <row r="263" spans="41:42" ht="18.75" customHeight="1">
      <c r="AO263" s="9"/>
      <c r="AP263" s="9"/>
    </row>
    <row r="264" spans="41:42" ht="18.75" customHeight="1">
      <c r="AO264" s="9"/>
      <c r="AP264" s="9"/>
    </row>
    <row r="265" spans="41:42" ht="18.75" customHeight="1">
      <c r="AO265" s="9"/>
      <c r="AP265" s="9"/>
    </row>
    <row r="266" spans="41:42" ht="18.75" customHeight="1">
      <c r="AO266" s="9"/>
      <c r="AP266" s="9"/>
    </row>
    <row r="267" spans="41:42" ht="13.5">
      <c r="AO267" s="9"/>
      <c r="AP267" s="9"/>
    </row>
    <row r="268" spans="41:42" ht="18.75" customHeight="1">
      <c r="AO268" s="9"/>
      <c r="AP268" s="9"/>
    </row>
    <row r="269" spans="41:42" ht="18.75" customHeight="1">
      <c r="AO269" s="9"/>
      <c r="AP269" s="9"/>
    </row>
    <row r="270" spans="41:42" ht="18.75" customHeight="1">
      <c r="AO270" s="9"/>
      <c r="AP270" s="9"/>
    </row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</sheetData>
  <sheetProtection password="CA24" sheet="1"/>
  <mergeCells count="395">
    <mergeCell ref="A132:D132"/>
    <mergeCell ref="E132:G132"/>
    <mergeCell ref="J132:K132"/>
    <mergeCell ref="L132:Q132"/>
    <mergeCell ref="A133:D133"/>
    <mergeCell ref="E133:G133"/>
    <mergeCell ref="J133:K133"/>
    <mergeCell ref="L133:M133"/>
    <mergeCell ref="J129:K129"/>
    <mergeCell ref="L129:P129"/>
    <mergeCell ref="J130:K130"/>
    <mergeCell ref="L130:O130"/>
    <mergeCell ref="A131:D131"/>
    <mergeCell ref="E131:G131"/>
    <mergeCell ref="J131:K131"/>
    <mergeCell ref="L131:Q131"/>
    <mergeCell ref="E125:F125"/>
    <mergeCell ref="M125:O125"/>
    <mergeCell ref="P125:Q125"/>
    <mergeCell ref="J126:K126"/>
    <mergeCell ref="J128:K128"/>
    <mergeCell ref="L128:P128"/>
    <mergeCell ref="C122:D122"/>
    <mergeCell ref="F122:G122"/>
    <mergeCell ref="J122:K122"/>
    <mergeCell ref="N122:P122"/>
    <mergeCell ref="C123:D123"/>
    <mergeCell ref="F123:G123"/>
    <mergeCell ref="J123:K123"/>
    <mergeCell ref="N123:P123"/>
    <mergeCell ref="F120:G120"/>
    <mergeCell ref="J120:K120"/>
    <mergeCell ref="N120:P120"/>
    <mergeCell ref="C121:D121"/>
    <mergeCell ref="F121:G121"/>
    <mergeCell ref="J121:K121"/>
    <mergeCell ref="N121:P121"/>
    <mergeCell ref="A118:B123"/>
    <mergeCell ref="C118:D118"/>
    <mergeCell ref="F118:G118"/>
    <mergeCell ref="J118:K118"/>
    <mergeCell ref="N118:P118"/>
    <mergeCell ref="C119:D119"/>
    <mergeCell ref="F119:G119"/>
    <mergeCell ref="J119:K119"/>
    <mergeCell ref="N119:P119"/>
    <mergeCell ref="C120:D120"/>
    <mergeCell ref="C114:D114"/>
    <mergeCell ref="F114:G114"/>
    <mergeCell ref="J114:K114"/>
    <mergeCell ref="N114:P114"/>
    <mergeCell ref="E116:Q116"/>
    <mergeCell ref="A117:D117"/>
    <mergeCell ref="F117:G117"/>
    <mergeCell ref="J117:K117"/>
    <mergeCell ref="N117:P117"/>
    <mergeCell ref="C112:D112"/>
    <mergeCell ref="F112:G112"/>
    <mergeCell ref="J112:K112"/>
    <mergeCell ref="N112:P112"/>
    <mergeCell ref="C113:D113"/>
    <mergeCell ref="F113:G113"/>
    <mergeCell ref="J113:K113"/>
    <mergeCell ref="N113:P113"/>
    <mergeCell ref="C110:D110"/>
    <mergeCell ref="F110:G110"/>
    <mergeCell ref="J110:K110"/>
    <mergeCell ref="N110:P110"/>
    <mergeCell ref="C111:D111"/>
    <mergeCell ref="F111:G111"/>
    <mergeCell ref="J111:K111"/>
    <mergeCell ref="N111:P111"/>
    <mergeCell ref="A108:B108"/>
    <mergeCell ref="C108:D108"/>
    <mergeCell ref="F108:G108"/>
    <mergeCell ref="J108:K108"/>
    <mergeCell ref="N108:P108"/>
    <mergeCell ref="A109:B114"/>
    <mergeCell ref="C109:D109"/>
    <mergeCell ref="F109:G109"/>
    <mergeCell ref="J109:K109"/>
    <mergeCell ref="N109:P109"/>
    <mergeCell ref="M104:N104"/>
    <mergeCell ref="E106:Q106"/>
    <mergeCell ref="A107:D107"/>
    <mergeCell ref="F107:G107"/>
    <mergeCell ref="J107:K107"/>
    <mergeCell ref="N107:P107"/>
    <mergeCell ref="A102:C102"/>
    <mergeCell ref="E102:G102"/>
    <mergeCell ref="M102:N102"/>
    <mergeCell ref="A103:C103"/>
    <mergeCell ref="E103:F103"/>
    <mergeCell ref="M103:N103"/>
    <mergeCell ref="A96:D96"/>
    <mergeCell ref="E96:G96"/>
    <mergeCell ref="J96:K96"/>
    <mergeCell ref="L96:M96"/>
    <mergeCell ref="P99:Q99"/>
    <mergeCell ref="A100:P100"/>
    <mergeCell ref="A94:D94"/>
    <mergeCell ref="E94:G94"/>
    <mergeCell ref="J94:K94"/>
    <mergeCell ref="L94:Q94"/>
    <mergeCell ref="A95:D95"/>
    <mergeCell ref="E95:G95"/>
    <mergeCell ref="J95:K95"/>
    <mergeCell ref="L95:Q95"/>
    <mergeCell ref="J89:K89"/>
    <mergeCell ref="J91:K91"/>
    <mergeCell ref="L91:P91"/>
    <mergeCell ref="J92:K92"/>
    <mergeCell ref="L92:P92"/>
    <mergeCell ref="J93:K93"/>
    <mergeCell ref="L93:O93"/>
    <mergeCell ref="C86:D86"/>
    <mergeCell ref="F86:G86"/>
    <mergeCell ref="J86:K86"/>
    <mergeCell ref="N86:P86"/>
    <mergeCell ref="E88:F88"/>
    <mergeCell ref="M88:O88"/>
    <mergeCell ref="P88:Q88"/>
    <mergeCell ref="C84:D84"/>
    <mergeCell ref="F84:G84"/>
    <mergeCell ref="J84:K84"/>
    <mergeCell ref="N84:P84"/>
    <mergeCell ref="C85:D85"/>
    <mergeCell ref="F85:G85"/>
    <mergeCell ref="J85:K85"/>
    <mergeCell ref="N85:P85"/>
    <mergeCell ref="C82:D83"/>
    <mergeCell ref="F82:G82"/>
    <mergeCell ref="J82:K82"/>
    <mergeCell ref="N82:P82"/>
    <mergeCell ref="F83:G83"/>
    <mergeCell ref="J83:K83"/>
    <mergeCell ref="N83:P83"/>
    <mergeCell ref="F80:G80"/>
    <mergeCell ref="J80:K80"/>
    <mergeCell ref="N80:P80"/>
    <mergeCell ref="C81:D81"/>
    <mergeCell ref="F81:G81"/>
    <mergeCell ref="J81:K81"/>
    <mergeCell ref="N81:P81"/>
    <mergeCell ref="C78:D78"/>
    <mergeCell ref="F78:G78"/>
    <mergeCell ref="J78:K78"/>
    <mergeCell ref="N78:P78"/>
    <mergeCell ref="A79:B86"/>
    <mergeCell ref="C79:D79"/>
    <mergeCell ref="F79:G79"/>
    <mergeCell ref="J79:K79"/>
    <mergeCell ref="N79:P79"/>
    <mergeCell ref="C80:D80"/>
    <mergeCell ref="N75:P75"/>
    <mergeCell ref="C76:D76"/>
    <mergeCell ref="F76:G76"/>
    <mergeCell ref="J76:K76"/>
    <mergeCell ref="N76:P76"/>
    <mergeCell ref="C77:D77"/>
    <mergeCell ref="F77:G77"/>
    <mergeCell ref="J77:K77"/>
    <mergeCell ref="N77:P77"/>
    <mergeCell ref="C73:D73"/>
    <mergeCell ref="F73:G73"/>
    <mergeCell ref="J73:K73"/>
    <mergeCell ref="N73:P73"/>
    <mergeCell ref="C74:D75"/>
    <mergeCell ref="F74:G74"/>
    <mergeCell ref="J74:K74"/>
    <mergeCell ref="N74:P74"/>
    <mergeCell ref="F75:G75"/>
    <mergeCell ref="J75:K75"/>
    <mergeCell ref="F71:G71"/>
    <mergeCell ref="J71:K71"/>
    <mergeCell ref="N71:P71"/>
    <mergeCell ref="C72:D72"/>
    <mergeCell ref="F72:G72"/>
    <mergeCell ref="J72:K72"/>
    <mergeCell ref="N72:P72"/>
    <mergeCell ref="C69:D69"/>
    <mergeCell ref="F69:G69"/>
    <mergeCell ref="J69:K69"/>
    <mergeCell ref="N69:P69"/>
    <mergeCell ref="A70:B78"/>
    <mergeCell ref="C70:D70"/>
    <mergeCell ref="F70:G70"/>
    <mergeCell ref="J70:K70"/>
    <mergeCell ref="N70:P70"/>
    <mergeCell ref="C71:D71"/>
    <mergeCell ref="N66:P66"/>
    <mergeCell ref="C67:D67"/>
    <mergeCell ref="F67:G67"/>
    <mergeCell ref="J67:K67"/>
    <mergeCell ref="N67:P67"/>
    <mergeCell ref="C68:D68"/>
    <mergeCell ref="F68:G68"/>
    <mergeCell ref="J68:K68"/>
    <mergeCell ref="N68:P68"/>
    <mergeCell ref="C64:D64"/>
    <mergeCell ref="F64:G64"/>
    <mergeCell ref="J64:K64"/>
    <mergeCell ref="N64:P64"/>
    <mergeCell ref="C65:D66"/>
    <mergeCell ref="F65:G65"/>
    <mergeCell ref="J65:K65"/>
    <mergeCell ref="N65:P65"/>
    <mergeCell ref="F66:G66"/>
    <mergeCell ref="J66:K66"/>
    <mergeCell ref="F62:G62"/>
    <mergeCell ref="J62:K62"/>
    <mergeCell ref="N62:P62"/>
    <mergeCell ref="C63:D63"/>
    <mergeCell ref="F63:G63"/>
    <mergeCell ref="J63:K63"/>
    <mergeCell ref="N63:P63"/>
    <mergeCell ref="A60:B69"/>
    <mergeCell ref="C60:D60"/>
    <mergeCell ref="F60:G60"/>
    <mergeCell ref="J60:K60"/>
    <mergeCell ref="N60:P60"/>
    <mergeCell ref="C61:D61"/>
    <mergeCell ref="F61:G61"/>
    <mergeCell ref="J61:K61"/>
    <mergeCell ref="N61:P61"/>
    <mergeCell ref="C62:D62"/>
    <mergeCell ref="M56:N56"/>
    <mergeCell ref="E58:L58"/>
    <mergeCell ref="M58:P58"/>
    <mergeCell ref="A59:D59"/>
    <mergeCell ref="F59:G59"/>
    <mergeCell ref="J59:K59"/>
    <mergeCell ref="N59:P59"/>
    <mergeCell ref="A54:C54"/>
    <mergeCell ref="E54:G54"/>
    <mergeCell ref="M54:N54"/>
    <mergeCell ref="A55:C55"/>
    <mergeCell ref="E55:F55"/>
    <mergeCell ref="M55:N55"/>
    <mergeCell ref="A49:D49"/>
    <mergeCell ref="E49:G49"/>
    <mergeCell ref="J49:K49"/>
    <mergeCell ref="L49:M49"/>
    <mergeCell ref="P51:Q51"/>
    <mergeCell ref="A52:P52"/>
    <mergeCell ref="A47:D47"/>
    <mergeCell ref="E47:G47"/>
    <mergeCell ref="J47:K47"/>
    <mergeCell ref="L47:Q47"/>
    <mergeCell ref="A48:D48"/>
    <mergeCell ref="E48:G48"/>
    <mergeCell ref="J48:K48"/>
    <mergeCell ref="L48:Q48"/>
    <mergeCell ref="J42:K42"/>
    <mergeCell ref="J44:K44"/>
    <mergeCell ref="L44:P44"/>
    <mergeCell ref="J45:K45"/>
    <mergeCell ref="L45:P45"/>
    <mergeCell ref="J46:K46"/>
    <mergeCell ref="L46:O46"/>
    <mergeCell ref="C39:D39"/>
    <mergeCell ref="F39:G39"/>
    <mergeCell ref="J39:K39"/>
    <mergeCell ref="N39:P39"/>
    <mergeCell ref="E41:F41"/>
    <mergeCell ref="M41:O41"/>
    <mergeCell ref="P41:Q41"/>
    <mergeCell ref="C37:D37"/>
    <mergeCell ref="F37:G37"/>
    <mergeCell ref="J37:K37"/>
    <mergeCell ref="N37:P37"/>
    <mergeCell ref="C38:D38"/>
    <mergeCell ref="F38:G38"/>
    <mergeCell ref="J38:K38"/>
    <mergeCell ref="N38:P38"/>
    <mergeCell ref="C35:D36"/>
    <mergeCell ref="F35:G35"/>
    <mergeCell ref="J35:K35"/>
    <mergeCell ref="N35:P35"/>
    <mergeCell ref="F36:G36"/>
    <mergeCell ref="J36:K36"/>
    <mergeCell ref="N36:P36"/>
    <mergeCell ref="F33:G33"/>
    <mergeCell ref="J33:K33"/>
    <mergeCell ref="N33:P33"/>
    <mergeCell ref="C34:D34"/>
    <mergeCell ref="F34:G34"/>
    <mergeCell ref="J34:K34"/>
    <mergeCell ref="N34:P34"/>
    <mergeCell ref="C31:D31"/>
    <mergeCell ref="F31:G31"/>
    <mergeCell ref="J31:K31"/>
    <mergeCell ref="N31:P31"/>
    <mergeCell ref="A32:B39"/>
    <mergeCell ref="C32:D32"/>
    <mergeCell ref="F32:G32"/>
    <mergeCell ref="J32:K32"/>
    <mergeCell ref="N32:P32"/>
    <mergeCell ref="C33:D33"/>
    <mergeCell ref="C29:D29"/>
    <mergeCell ref="F29:G29"/>
    <mergeCell ref="J29:K29"/>
    <mergeCell ref="N29:P29"/>
    <mergeCell ref="C30:D30"/>
    <mergeCell ref="F30:G30"/>
    <mergeCell ref="J30:K30"/>
    <mergeCell ref="N30:P30"/>
    <mergeCell ref="C27:D28"/>
    <mergeCell ref="F27:G27"/>
    <mergeCell ref="J27:K27"/>
    <mergeCell ref="N27:P27"/>
    <mergeCell ref="F28:G28"/>
    <mergeCell ref="J28:K28"/>
    <mergeCell ref="N28:P28"/>
    <mergeCell ref="F25:G25"/>
    <mergeCell ref="J25:K25"/>
    <mergeCell ref="N25:P25"/>
    <mergeCell ref="C26:D26"/>
    <mergeCell ref="F26:G26"/>
    <mergeCell ref="J26:K26"/>
    <mergeCell ref="N26:P26"/>
    <mergeCell ref="A23:B31"/>
    <mergeCell ref="C23:D23"/>
    <mergeCell ref="F23:G23"/>
    <mergeCell ref="J23:K23"/>
    <mergeCell ref="N23:P23"/>
    <mergeCell ref="C24:D24"/>
    <mergeCell ref="F24:G24"/>
    <mergeCell ref="J24:K24"/>
    <mergeCell ref="N24:P24"/>
    <mergeCell ref="C25:D25"/>
    <mergeCell ref="C21:D21"/>
    <mergeCell ref="F21:G21"/>
    <mergeCell ref="J21:K21"/>
    <mergeCell ref="N21:P21"/>
    <mergeCell ref="C22:D22"/>
    <mergeCell ref="F22:G22"/>
    <mergeCell ref="J22:K22"/>
    <mergeCell ref="N22:P22"/>
    <mergeCell ref="C19:D19"/>
    <mergeCell ref="F19:G19"/>
    <mergeCell ref="J19:K19"/>
    <mergeCell ref="N19:P19"/>
    <mergeCell ref="C20:D20"/>
    <mergeCell ref="F20:G20"/>
    <mergeCell ref="J20:K20"/>
    <mergeCell ref="N20:P20"/>
    <mergeCell ref="C17:D18"/>
    <mergeCell ref="F17:G17"/>
    <mergeCell ref="J17:K17"/>
    <mergeCell ref="N17:P17"/>
    <mergeCell ref="F18:G18"/>
    <mergeCell ref="J18:K18"/>
    <mergeCell ref="N18:P18"/>
    <mergeCell ref="C15:D15"/>
    <mergeCell ref="F15:G15"/>
    <mergeCell ref="J15:K15"/>
    <mergeCell ref="N15:P15"/>
    <mergeCell ref="C16:D16"/>
    <mergeCell ref="F16:G16"/>
    <mergeCell ref="J16:K16"/>
    <mergeCell ref="N16:P16"/>
    <mergeCell ref="F13:G13"/>
    <mergeCell ref="J13:K13"/>
    <mergeCell ref="N13:P13"/>
    <mergeCell ref="C14:D14"/>
    <mergeCell ref="F14:G14"/>
    <mergeCell ref="J14:K14"/>
    <mergeCell ref="N14:P14"/>
    <mergeCell ref="A11:B22"/>
    <mergeCell ref="C11:D11"/>
    <mergeCell ref="F11:G11"/>
    <mergeCell ref="J11:K11"/>
    <mergeCell ref="N11:P11"/>
    <mergeCell ref="C12:D12"/>
    <mergeCell ref="F12:G12"/>
    <mergeCell ref="J12:K12"/>
    <mergeCell ref="N12:P12"/>
    <mergeCell ref="C13:D13"/>
    <mergeCell ref="M7:N7"/>
    <mergeCell ref="E9:L9"/>
    <mergeCell ref="M9:P9"/>
    <mergeCell ref="A10:D10"/>
    <mergeCell ref="F10:G10"/>
    <mergeCell ref="J10:K10"/>
    <mergeCell ref="N10:P10"/>
    <mergeCell ref="P2:Q2"/>
    <mergeCell ref="A3:P3"/>
    <mergeCell ref="A5:C5"/>
    <mergeCell ref="E5:G5"/>
    <mergeCell ref="M5:N5"/>
    <mergeCell ref="S5:AC6"/>
    <mergeCell ref="A6:C6"/>
    <mergeCell ref="E6:F6"/>
    <mergeCell ref="M6:N6"/>
  </mergeCells>
  <conditionalFormatting sqref="A103:D103 Q37:Q39 H84:H86 L84:L86 L96:M96 H65 O42 L42 E47:E49 J42 H47:H49 H11:H17 H37:H39 L11:L16 Q20 L37:L39 Q84:Q86 L49:M49 L60:M64 H60:I64 K94:K95 O89 L89 E94:E96 H94:H96 J89 J126 Q32:Q34 H29:H35 L29:L34 Q79:Q81 H76:H82 L76:L81 E108:E114 Q108:Q114 H108:I114 L108:M114 E118:E123 H118:I123 L118:M123 Q118:Q123 L19:L26 H19:H27 M11:M39 E11:E39 I11:I39 H67:H74 L67:L73 E60:E86 M65:M86 I65:I86">
    <cfRule type="cellIs" priority="7" dxfId="0" operator="equal" stopIfTrue="1">
      <formula>""</formula>
    </cfRule>
  </conditionalFormatting>
  <conditionalFormatting sqref="C109:D114 C118:D123">
    <cfRule type="cellIs" priority="5" dxfId="0" operator="equal" stopIfTrue="1">
      <formula>""</formula>
    </cfRule>
    <cfRule type="cellIs" priority="6" dxfId="0" operator="equal" stopIfTrue="1">
      <formula>""</formula>
    </cfRule>
  </conditionalFormatting>
  <conditionalFormatting sqref="Q46">
    <cfRule type="cellIs" priority="4" dxfId="0" operator="equal" stopIfTrue="1">
      <formula>""</formula>
    </cfRule>
  </conditionalFormatting>
  <conditionalFormatting sqref="L46">
    <cfRule type="cellIs" priority="3" dxfId="0" operator="equal" stopIfTrue="1">
      <formula>""</formula>
    </cfRule>
  </conditionalFormatting>
  <conditionalFormatting sqref="L93">
    <cfRule type="cellIs" priority="2" dxfId="0" operator="equal" stopIfTrue="1">
      <formula>""</formula>
    </cfRule>
  </conditionalFormatting>
  <conditionalFormatting sqref="Q93">
    <cfRule type="cellIs" priority="1" dxfId="0" operator="equal" stopIfTrue="1">
      <formula>""</formula>
    </cfRule>
  </conditionalFormatting>
  <dataValidations count="25">
    <dataValidation type="list" allowBlank="1" showInputMessage="1" showErrorMessage="1" promptTitle="種目" prompt="▼をクリックし，追加選手の種目を選択してください。" sqref="C118:D123">
      <formula1>$T$177:$T$183</formula1>
    </dataValidation>
    <dataValidation type="list" allowBlank="1" showInputMessage="1" showErrorMessage="1" promptTitle="種目" prompt="▼をクリックし，追加選手の種目を選択してください。" imeMode="off" sqref="C109:D114">
      <formula1>$T$88:$T$94</formula1>
    </dataValidation>
    <dataValidation type="list" allowBlank="1" showInputMessage="1" showErrorMessage="1" promptTitle="監督の職名" prompt="監督の職名を選択して下さい。" imeMode="hiragana" sqref="Q93">
      <formula1>$AJ$1:$AJ$5</formula1>
    </dataValidation>
    <dataValidation type="list" allowBlank="1" showInputMessage="1" showErrorMessage="1" promptTitle="監督の職名" prompt="監督の職名を選択して下さい。" sqref="Q46">
      <formula1>$AJ$1:$AJ$6</formula1>
    </dataValidation>
    <dataValidation allowBlank="1" showInputMessage="1" showErrorMessage="1" promptTitle="記録入力" prompt="選手の最高記録を半角数字で入力してください。&#10;例) 4.52.34" imeMode="off" sqref="H25 L25"/>
    <dataValidation allowBlank="1" showInputMessage="1" showErrorMessage="1" promptTitle="引率者の特例" prompt="引率者の特例の&#10;有　・　無　&#10;を入力しなさい。" sqref="L96:M96"/>
    <dataValidation allowBlank="1" showInputMessage="1" showErrorMessage="1" promptTitle="審判資格" prompt="審判員の資格について&#10;公認か未公認を&#10;入力してください。" imeMode="hiragana" sqref="H94:H96"/>
    <dataValidation type="list" allowBlank="1" showInputMessage="1" showErrorMessage="1" promptTitle="審判資格" prompt="▼をクリックして，審判員の資格について入力してください。" sqref="H47:H49">
      <formula1>$T$48:$T$49</formula1>
    </dataValidation>
    <dataValidation allowBlank="1" showInputMessage="1" showErrorMessage="1" promptTitle="記録入力" prompt="選手の最高記録を半角数字で入力してください。&#10;例) 56.78" imeMode="off" sqref="H13 L13"/>
    <dataValidation allowBlank="1" showInputMessage="1" showErrorMessage="1" promptTitle="記録入力" prompt="選手の最高記録を半角数字で入力してください。&#10;例) 2.34.56" imeMode="off" sqref="L14 H14 L62 H62"/>
    <dataValidation allowBlank="1" showInputMessage="1" showErrorMessage="1" promptTitle="記録入力" prompt="選手の最高記録を半角数字で入力してください。&#10;例) 9.01.23" imeMode="off" sqref="H63 Q80 L80 H80 L63 H15 Q33 L33 H33 L15"/>
    <dataValidation allowBlank="1" showInputMessage="1" showErrorMessage="1" promptTitle="記録入力" prompt="選手の最高記録を半角数字で入力してください。&#10;例) 12.34" imeMode="off" sqref="L11 Q79 L79 H79 H70 L70 H11 H60 L60 Q32 L32 H32 L23 H23"/>
    <dataValidation allowBlank="1" showInputMessage="1" showErrorMessage="1" promptTitle="記録入力" prompt="選手の最高記録を半角数字で入力してください。&#10;例) 23.45" imeMode="off" sqref="L24 H71 L71 H61 L61 H12 H24 L12"/>
    <dataValidation allowBlank="1" showInputMessage="1" showErrorMessage="1" promptTitle="記録入力" prompt="選手の最高記録を半角数字で入力してください。&#10;例) 17.89" imeMode="off" sqref="H26 Q81 L81 H81 H73 L73 L16 H16 H64 L64 Q34 L34 H34 L26"/>
    <dataValidation allowBlank="1" showInputMessage="1" showErrorMessage="1" promptTitle="リレーチームの記録入力" prompt="リレーチームの記録を半角数字で入力してください。&#10;例) 54.32" imeMode="off" sqref="H82 H74 H65 H17 H27 H35"/>
    <dataValidation allowBlank="1" showInputMessage="1" showErrorMessage="1" promptTitle="記録入力" prompt="選手の最高記録を半角数字で入力してください。&#10;例) 1.56" imeMode="off" sqref="H84 L84 Q84 L76 H76 L19 H19 L29 H29 Q37 L37 H37 H67 L67"/>
    <dataValidation allowBlank="1" showInputMessage="1" showErrorMessage="1" promptTitle="記録入力" prompt="選手の最高記録を半角数字で入力してください。&#10;例) 10.00" imeMode="off" sqref="L86 H86 H78 L78 L31 H69 L69 H22 H31 L22 L39 H39"/>
    <dataValidation allowBlank="1" showInputMessage="1" showErrorMessage="1" promptTitle="記録入力" prompt="選手の最高記録を半角数字で入力してください。&#10;例) 5.67" imeMode="off" sqref="H85 L85 Q85 H77 L77 L30 H68 L68 H21 H30 L21 Q38 L38 H38"/>
    <dataValidation allowBlank="1" showInputMessage="1" showErrorMessage="1" promptTitle="記録入力" prompt="選手の最高記録を半角数字で入力してください。&#10;例) 9.52.34" imeMode="off" sqref="Q86 L72 H72 Q39"/>
    <dataValidation allowBlank="1" showInputMessage="1" showErrorMessage="1" promptTitle="記録入力" prompt="記録を半角数字で入力しなさい。" imeMode="off" sqref="L109:L114 Q109:Q114 H109:H114 H118:H123 L118:L123 Q118:Q123"/>
    <dataValidation allowBlank="1" showInputMessage="1" showErrorMessage="1" promptTitle="記録入力" prompt="選手の最高記録を半角数字で入力してください。&#10;例) 3.45" imeMode="off" sqref="Q108 H20 Q20 L20 H108 L108"/>
    <dataValidation allowBlank="1" showInputMessage="1" showErrorMessage="1" promptTitle="ナンバー入力" prompt="選手の登録ナンバーを半角数字で入力したください。" imeMode="off" sqref="E108:E114 I108:I114 M108:M114 I118:I123 M118:M123 E118:E123 E11:E39 I11:I39 M11:M39 I60:I86 E60:E86 M60:M86"/>
    <dataValidation allowBlank="1" showInputMessage="1" showErrorMessage="1" promptTitle="月の入力" prompt="申込の月をにゅうりょくしてください。" imeMode="off" sqref="L42 L89"/>
    <dataValidation allowBlank="1" showInputMessage="1" showErrorMessage="1" promptTitle="審判員の氏名入力" prompt="試合に参加する審判員の氏名を入力して下さい。" imeMode="hiragana" sqref="E47:G49 E94:G96"/>
    <dataValidation type="list" allowBlank="1" showInputMessage="1" showErrorMessage="1" promptTitle="引率者の特例" prompt="▼をクリックし引率者の特例の有・無入力しなさい。" sqref="L49:M49">
      <formula1>$T$51:$T$52</formula1>
    </dataValidation>
  </dataValidations>
  <printOptions horizontalCentered="1"/>
  <pageMargins left="0" right="0" top="0.35433070866141736" bottom="0" header="0.31496062992125984" footer="0.31496062992125984"/>
  <pageSetup horizontalDpi="600" verticalDpi="600" orientation="portrait" paperSize="9" scale="95" r:id="rId1"/>
  <rowBreaks count="2" manualBreakCount="2">
    <brk id="50" max="16" man="1"/>
    <brk id="9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view="pageBreakPreview" zoomScale="60" zoomScalePageLayoutView="0" workbookViewId="0" topLeftCell="A1">
      <selection activeCell="AD37" sqref="AD37"/>
    </sheetView>
  </sheetViews>
  <sheetFormatPr defaultColWidth="8.875" defaultRowHeight="13.5"/>
  <cols>
    <col min="1" max="1" width="2.50390625" style="12" customWidth="1"/>
    <col min="2" max="2" width="7.50390625" style="12" customWidth="1"/>
    <col min="3" max="3" width="3.625" style="12" customWidth="1"/>
    <col min="4" max="4" width="6.50390625" style="12" customWidth="1"/>
    <col min="5" max="6" width="7.50390625" style="12" customWidth="1"/>
    <col min="7" max="7" width="1.875" style="12" customWidth="1"/>
    <col min="8" max="8" width="5.50390625" style="12" customWidth="1"/>
    <col min="9" max="10" width="2.50390625" style="12" customWidth="1"/>
    <col min="11" max="11" width="7.50390625" style="12" customWidth="1"/>
    <col min="12" max="12" width="3.625" style="12" customWidth="1"/>
    <col min="13" max="13" width="6.50390625" style="12" customWidth="1"/>
    <col min="14" max="15" width="7.50390625" style="12" customWidth="1"/>
    <col min="16" max="16" width="1.875" style="12" customWidth="1"/>
    <col min="17" max="17" width="5.50390625" style="12" customWidth="1"/>
    <col min="18" max="19" width="2.50390625" style="12" customWidth="1"/>
    <col min="20" max="28" width="4.25390625" style="12" customWidth="1"/>
    <col min="29" max="16384" width="8.875" style="12" customWidth="1"/>
  </cols>
  <sheetData>
    <row r="1" ht="12.75">
      <c r="P1" s="13"/>
    </row>
    <row r="2" ht="9" customHeight="1"/>
    <row r="3" spans="1:18" ht="14.25" customHeight="1">
      <c r="A3" s="2"/>
      <c r="B3" s="3"/>
      <c r="C3" s="3"/>
      <c r="D3" s="3"/>
      <c r="E3" s="3"/>
      <c r="F3" s="3"/>
      <c r="G3" s="3"/>
      <c r="H3" s="3"/>
      <c r="I3" s="4"/>
      <c r="J3" s="5"/>
      <c r="K3" s="6"/>
      <c r="L3" s="6"/>
      <c r="M3" s="6"/>
      <c r="N3" s="6"/>
      <c r="O3" s="6"/>
      <c r="P3" s="6"/>
      <c r="Q3" s="6"/>
      <c r="R3" s="7"/>
    </row>
    <row r="4" spans="1:18" ht="16.5" customHeight="1">
      <c r="A4" s="14"/>
      <c r="B4" s="31" t="s">
        <v>2</v>
      </c>
      <c r="C4" s="239" t="s">
        <v>68</v>
      </c>
      <c r="D4" s="240"/>
      <c r="E4" s="240"/>
      <c r="F4" s="240"/>
      <c r="G4" s="240"/>
      <c r="H4" s="241"/>
      <c r="I4" s="15"/>
      <c r="J4" s="16"/>
      <c r="K4" s="31" t="s">
        <v>2</v>
      </c>
      <c r="L4" s="239" t="s">
        <v>68</v>
      </c>
      <c r="M4" s="240"/>
      <c r="N4" s="240"/>
      <c r="O4" s="240"/>
      <c r="P4" s="240"/>
      <c r="Q4" s="241"/>
      <c r="R4" s="17"/>
    </row>
    <row r="5" spans="1:18" ht="16.5" customHeight="1">
      <c r="A5" s="14"/>
      <c r="B5" s="32" t="s">
        <v>1</v>
      </c>
      <c r="C5" s="239" t="s">
        <v>67</v>
      </c>
      <c r="D5" s="240"/>
      <c r="E5" s="240"/>
      <c r="F5" s="240"/>
      <c r="G5" s="240"/>
      <c r="H5" s="241"/>
      <c r="I5" s="15"/>
      <c r="J5" s="16"/>
      <c r="K5" s="32" t="s">
        <v>1</v>
      </c>
      <c r="L5" s="239" t="s">
        <v>67</v>
      </c>
      <c r="M5" s="240"/>
      <c r="N5" s="240"/>
      <c r="O5" s="240"/>
      <c r="P5" s="240"/>
      <c r="Q5" s="241"/>
      <c r="R5" s="17"/>
    </row>
    <row r="6" spans="1:18" ht="16.5" customHeight="1">
      <c r="A6" s="14"/>
      <c r="B6" s="268" t="s">
        <v>7</v>
      </c>
      <c r="C6" s="269"/>
      <c r="D6" s="239" t="s">
        <v>67</v>
      </c>
      <c r="E6" s="240"/>
      <c r="F6" s="240"/>
      <c r="G6" s="240"/>
      <c r="H6" s="241"/>
      <c r="I6" s="15"/>
      <c r="J6" s="16"/>
      <c r="K6" s="268" t="s">
        <v>7</v>
      </c>
      <c r="L6" s="269"/>
      <c r="M6" s="270" t="s">
        <v>67</v>
      </c>
      <c r="N6" s="271"/>
      <c r="O6" s="271"/>
      <c r="P6" s="271"/>
      <c r="Q6" s="272"/>
      <c r="R6" s="17"/>
    </row>
    <row r="7" spans="1:18" ht="11.25" customHeight="1">
      <c r="A7" s="14"/>
      <c r="B7" s="254" t="s">
        <v>3</v>
      </c>
      <c r="C7" s="254"/>
      <c r="D7" s="255" t="s">
        <v>4</v>
      </c>
      <c r="E7" s="256"/>
      <c r="F7" s="256"/>
      <c r="G7" s="257"/>
      <c r="H7" s="254" t="s">
        <v>0</v>
      </c>
      <c r="I7" s="15"/>
      <c r="J7" s="16"/>
      <c r="K7" s="254" t="s">
        <v>3</v>
      </c>
      <c r="L7" s="254"/>
      <c r="M7" s="255" t="s">
        <v>4</v>
      </c>
      <c r="N7" s="256"/>
      <c r="O7" s="256"/>
      <c r="P7" s="257"/>
      <c r="Q7" s="254" t="s">
        <v>0</v>
      </c>
      <c r="R7" s="17"/>
    </row>
    <row r="8" spans="1:18" ht="13.5" customHeight="1">
      <c r="A8" s="14"/>
      <c r="B8" s="254"/>
      <c r="C8" s="254"/>
      <c r="D8" s="258" t="s">
        <v>5</v>
      </c>
      <c r="E8" s="258"/>
      <c r="F8" s="258"/>
      <c r="G8" s="258"/>
      <c r="H8" s="254"/>
      <c r="I8" s="15"/>
      <c r="J8" s="16"/>
      <c r="K8" s="254"/>
      <c r="L8" s="254"/>
      <c r="M8" s="258" t="s">
        <v>5</v>
      </c>
      <c r="N8" s="258"/>
      <c r="O8" s="258"/>
      <c r="P8" s="258"/>
      <c r="Q8" s="254"/>
      <c r="R8" s="17"/>
    </row>
    <row r="9" spans="1:18" ht="13.5" customHeight="1">
      <c r="A9" s="14"/>
      <c r="B9" s="245"/>
      <c r="C9" s="246"/>
      <c r="D9" s="249"/>
      <c r="E9" s="250"/>
      <c r="F9" s="250"/>
      <c r="G9" s="251"/>
      <c r="H9" s="252"/>
      <c r="I9" s="18"/>
      <c r="J9" s="19"/>
      <c r="K9" s="245"/>
      <c r="L9" s="246"/>
      <c r="M9" s="249"/>
      <c r="N9" s="250"/>
      <c r="O9" s="250"/>
      <c r="P9" s="251"/>
      <c r="Q9" s="252"/>
      <c r="R9" s="17"/>
    </row>
    <row r="10" spans="1:18" ht="16.5" customHeight="1">
      <c r="A10" s="14"/>
      <c r="B10" s="247"/>
      <c r="C10" s="248"/>
      <c r="D10" s="245"/>
      <c r="E10" s="265"/>
      <c r="F10" s="265"/>
      <c r="G10" s="246"/>
      <c r="H10" s="252"/>
      <c r="I10" s="18"/>
      <c r="J10" s="19"/>
      <c r="K10" s="247"/>
      <c r="L10" s="248"/>
      <c r="M10" s="245"/>
      <c r="N10" s="265"/>
      <c r="O10" s="265"/>
      <c r="P10" s="246"/>
      <c r="Q10" s="252"/>
      <c r="R10" s="17"/>
    </row>
    <row r="11" spans="1:18" ht="13.5" customHeight="1">
      <c r="A11" s="14"/>
      <c r="B11" s="245"/>
      <c r="C11" s="246"/>
      <c r="D11" s="249"/>
      <c r="E11" s="250"/>
      <c r="F11" s="250"/>
      <c r="G11" s="251"/>
      <c r="H11" s="252"/>
      <c r="I11" s="18"/>
      <c r="J11" s="19"/>
      <c r="K11" s="245"/>
      <c r="L11" s="246"/>
      <c r="M11" s="249"/>
      <c r="N11" s="250"/>
      <c r="O11" s="250"/>
      <c r="P11" s="251"/>
      <c r="Q11" s="252"/>
      <c r="R11" s="17"/>
    </row>
    <row r="12" spans="1:18" ht="16.5" customHeight="1">
      <c r="A12" s="14"/>
      <c r="B12" s="247"/>
      <c r="C12" s="248"/>
      <c r="D12" s="245"/>
      <c r="E12" s="265"/>
      <c r="F12" s="265"/>
      <c r="G12" s="246"/>
      <c r="H12" s="252"/>
      <c r="I12" s="18"/>
      <c r="J12" s="19"/>
      <c r="K12" s="247"/>
      <c r="L12" s="248"/>
      <c r="M12" s="245"/>
      <c r="N12" s="265"/>
      <c r="O12" s="265"/>
      <c r="P12" s="246"/>
      <c r="Q12" s="252"/>
      <c r="R12" s="17"/>
    </row>
    <row r="13" spans="1:18" ht="13.5" customHeight="1">
      <c r="A13" s="14"/>
      <c r="B13" s="245"/>
      <c r="C13" s="246"/>
      <c r="D13" s="249"/>
      <c r="E13" s="250"/>
      <c r="F13" s="250"/>
      <c r="G13" s="251"/>
      <c r="H13" s="252"/>
      <c r="I13" s="18"/>
      <c r="J13" s="19"/>
      <c r="K13" s="245"/>
      <c r="L13" s="246"/>
      <c r="M13" s="249"/>
      <c r="N13" s="250"/>
      <c r="O13" s="250"/>
      <c r="P13" s="251"/>
      <c r="Q13" s="252"/>
      <c r="R13" s="17"/>
    </row>
    <row r="14" spans="1:18" ht="16.5" customHeight="1">
      <c r="A14" s="14"/>
      <c r="B14" s="247"/>
      <c r="C14" s="248"/>
      <c r="D14" s="245"/>
      <c r="E14" s="265"/>
      <c r="F14" s="265"/>
      <c r="G14" s="246"/>
      <c r="H14" s="252"/>
      <c r="I14" s="18"/>
      <c r="J14" s="19"/>
      <c r="K14" s="247"/>
      <c r="L14" s="248"/>
      <c r="M14" s="245"/>
      <c r="N14" s="265"/>
      <c r="O14" s="265"/>
      <c r="P14" s="246"/>
      <c r="Q14" s="252"/>
      <c r="R14" s="17"/>
    </row>
    <row r="15" spans="1:18" ht="13.5" customHeight="1">
      <c r="A15" s="14"/>
      <c r="B15" s="245"/>
      <c r="C15" s="246"/>
      <c r="D15" s="249"/>
      <c r="E15" s="250"/>
      <c r="F15" s="250"/>
      <c r="G15" s="251"/>
      <c r="H15" s="252"/>
      <c r="I15" s="18"/>
      <c r="J15" s="19"/>
      <c r="K15" s="245"/>
      <c r="L15" s="246"/>
      <c r="M15" s="249"/>
      <c r="N15" s="250"/>
      <c r="O15" s="250"/>
      <c r="P15" s="251"/>
      <c r="Q15" s="252"/>
      <c r="R15" s="17"/>
    </row>
    <row r="16" spans="1:18" ht="16.5" customHeight="1">
      <c r="A16" s="14"/>
      <c r="B16" s="247"/>
      <c r="C16" s="248"/>
      <c r="D16" s="245"/>
      <c r="E16" s="265"/>
      <c r="F16" s="265"/>
      <c r="G16" s="246"/>
      <c r="H16" s="252"/>
      <c r="I16" s="18"/>
      <c r="J16" s="19"/>
      <c r="K16" s="247"/>
      <c r="L16" s="248"/>
      <c r="M16" s="245"/>
      <c r="N16" s="265"/>
      <c r="O16" s="265"/>
      <c r="P16" s="246"/>
      <c r="Q16" s="252"/>
      <c r="R16" s="17"/>
    </row>
    <row r="17" spans="1:18" ht="13.5" customHeight="1">
      <c r="A17" s="14"/>
      <c r="B17" s="245"/>
      <c r="C17" s="246"/>
      <c r="D17" s="249"/>
      <c r="E17" s="250"/>
      <c r="F17" s="250"/>
      <c r="G17" s="251"/>
      <c r="H17" s="252"/>
      <c r="I17" s="18"/>
      <c r="J17" s="19"/>
      <c r="K17" s="245"/>
      <c r="L17" s="246"/>
      <c r="M17" s="249"/>
      <c r="N17" s="250"/>
      <c r="O17" s="250"/>
      <c r="P17" s="251"/>
      <c r="Q17" s="252"/>
      <c r="R17" s="17"/>
    </row>
    <row r="18" spans="1:18" ht="16.5" customHeight="1">
      <c r="A18" s="14"/>
      <c r="B18" s="266"/>
      <c r="C18" s="267"/>
      <c r="D18" s="245"/>
      <c r="E18" s="265"/>
      <c r="F18" s="265"/>
      <c r="G18" s="246"/>
      <c r="H18" s="252"/>
      <c r="I18" s="18"/>
      <c r="J18" s="19"/>
      <c r="K18" s="247"/>
      <c r="L18" s="248"/>
      <c r="M18" s="245"/>
      <c r="N18" s="265"/>
      <c r="O18" s="265"/>
      <c r="P18" s="246"/>
      <c r="Q18" s="252"/>
      <c r="R18" s="17"/>
    </row>
    <row r="19" spans="1:18" ht="13.5" customHeight="1">
      <c r="A19" s="14"/>
      <c r="B19" s="245"/>
      <c r="C19" s="246"/>
      <c r="D19" s="249"/>
      <c r="E19" s="250"/>
      <c r="F19" s="250"/>
      <c r="G19" s="251"/>
      <c r="H19" s="252"/>
      <c r="I19" s="18"/>
      <c r="J19" s="19"/>
      <c r="K19" s="245"/>
      <c r="L19" s="246"/>
      <c r="M19" s="249"/>
      <c r="N19" s="250"/>
      <c r="O19" s="250"/>
      <c r="P19" s="251"/>
      <c r="Q19" s="252"/>
      <c r="R19" s="17"/>
    </row>
    <row r="20" spans="1:18" ht="16.5" customHeight="1">
      <c r="A20" s="14"/>
      <c r="B20" s="247"/>
      <c r="C20" s="248"/>
      <c r="D20" s="245"/>
      <c r="E20" s="265"/>
      <c r="F20" s="265"/>
      <c r="G20" s="246"/>
      <c r="H20" s="252"/>
      <c r="I20" s="18"/>
      <c r="J20" s="19"/>
      <c r="K20" s="247"/>
      <c r="L20" s="248"/>
      <c r="M20" s="245"/>
      <c r="N20" s="265"/>
      <c r="O20" s="265"/>
      <c r="P20" s="246"/>
      <c r="Q20" s="252"/>
      <c r="R20" s="17"/>
    </row>
    <row r="21" spans="1:18" ht="19.5" customHeight="1">
      <c r="A21" s="14"/>
      <c r="B21" s="33" t="s">
        <v>6</v>
      </c>
      <c r="C21" s="242"/>
      <c r="D21" s="243"/>
      <c r="E21" s="243"/>
      <c r="F21" s="243"/>
      <c r="G21" s="243"/>
      <c r="H21" s="244"/>
      <c r="I21" s="15"/>
      <c r="J21" s="16"/>
      <c r="K21" s="33" t="s">
        <v>65</v>
      </c>
      <c r="L21" s="242"/>
      <c r="M21" s="243"/>
      <c r="N21" s="243"/>
      <c r="O21" s="243"/>
      <c r="P21" s="243"/>
      <c r="Q21" s="244"/>
      <c r="R21" s="17"/>
    </row>
    <row r="22" spans="1:18" ht="8.25" customHeight="1">
      <c r="A22" s="85"/>
      <c r="B22" s="20"/>
      <c r="C22" s="20"/>
      <c r="D22" s="20"/>
      <c r="E22" s="20"/>
      <c r="F22" s="20"/>
      <c r="G22" s="20"/>
      <c r="H22" s="20"/>
      <c r="I22" s="21"/>
      <c r="J22" s="20"/>
      <c r="K22" s="20"/>
      <c r="L22" s="20"/>
      <c r="M22" s="20"/>
      <c r="N22" s="20"/>
      <c r="O22" s="20"/>
      <c r="P22" s="20"/>
      <c r="Q22" s="20"/>
      <c r="R22" s="22"/>
    </row>
    <row r="23" spans="1:18" ht="15" customHeight="1">
      <c r="A23" s="259" t="s">
        <v>67</v>
      </c>
      <c r="B23" s="260"/>
      <c r="C23" s="260"/>
      <c r="D23" s="260"/>
      <c r="E23" s="260"/>
      <c r="F23" s="260"/>
      <c r="G23" s="260"/>
      <c r="H23" s="260"/>
      <c r="I23" s="261"/>
      <c r="J23" s="262" t="s">
        <v>67</v>
      </c>
      <c r="K23" s="263"/>
      <c r="L23" s="263"/>
      <c r="M23" s="263"/>
      <c r="N23" s="263"/>
      <c r="O23" s="263"/>
      <c r="P23" s="263"/>
      <c r="Q23" s="263"/>
      <c r="R23" s="264"/>
    </row>
    <row r="24" spans="1:18" ht="16.5" customHeight="1">
      <c r="A24" s="23">
        <v>1</v>
      </c>
      <c r="B24" s="31" t="s">
        <v>2</v>
      </c>
      <c r="C24" s="239" t="s">
        <v>67</v>
      </c>
      <c r="D24" s="240"/>
      <c r="E24" s="240"/>
      <c r="F24" s="240"/>
      <c r="G24" s="240"/>
      <c r="H24" s="241"/>
      <c r="I24" s="24"/>
      <c r="J24" s="23">
        <v>2</v>
      </c>
      <c r="K24" s="31" t="s">
        <v>2</v>
      </c>
      <c r="L24" s="239" t="s">
        <v>67</v>
      </c>
      <c r="M24" s="240"/>
      <c r="N24" s="240"/>
      <c r="O24" s="240"/>
      <c r="P24" s="240"/>
      <c r="Q24" s="241"/>
      <c r="R24" s="24"/>
    </row>
    <row r="25" spans="1:18" ht="11.25" customHeight="1">
      <c r="A25" s="25"/>
      <c r="B25" s="254" t="s">
        <v>3</v>
      </c>
      <c r="C25" s="254"/>
      <c r="D25" s="255" t="s">
        <v>4</v>
      </c>
      <c r="E25" s="256"/>
      <c r="F25" s="256"/>
      <c r="G25" s="257"/>
      <c r="H25" s="254" t="s">
        <v>0</v>
      </c>
      <c r="I25" s="24"/>
      <c r="J25" s="25"/>
      <c r="K25" s="254" t="s">
        <v>3</v>
      </c>
      <c r="L25" s="254"/>
      <c r="M25" s="255" t="s">
        <v>4</v>
      </c>
      <c r="N25" s="256"/>
      <c r="O25" s="256"/>
      <c r="P25" s="257"/>
      <c r="Q25" s="254" t="s">
        <v>0</v>
      </c>
      <c r="R25" s="24"/>
    </row>
    <row r="26" spans="1:18" ht="13.5" customHeight="1">
      <c r="A26" s="25"/>
      <c r="B26" s="254"/>
      <c r="C26" s="254"/>
      <c r="D26" s="258" t="s">
        <v>5</v>
      </c>
      <c r="E26" s="258"/>
      <c r="F26" s="258"/>
      <c r="G26" s="258"/>
      <c r="H26" s="254"/>
      <c r="I26" s="24"/>
      <c r="J26" s="25"/>
      <c r="K26" s="254"/>
      <c r="L26" s="254"/>
      <c r="M26" s="258" t="s">
        <v>5</v>
      </c>
      <c r="N26" s="258"/>
      <c r="O26" s="258"/>
      <c r="P26" s="258"/>
      <c r="Q26" s="254"/>
      <c r="R26" s="24"/>
    </row>
    <row r="27" spans="1:18" ht="13.5" customHeight="1">
      <c r="A27" s="25"/>
      <c r="B27" s="245" t="s">
        <v>67</v>
      </c>
      <c r="C27" s="246"/>
      <c r="D27" s="249" t="s">
        <v>67</v>
      </c>
      <c r="E27" s="250"/>
      <c r="F27" s="250"/>
      <c r="G27" s="251"/>
      <c r="H27" s="252" t="s">
        <v>67</v>
      </c>
      <c r="I27" s="24"/>
      <c r="J27" s="25"/>
      <c r="K27" s="245" t="s">
        <v>67</v>
      </c>
      <c r="L27" s="246"/>
      <c r="M27" s="249" t="s">
        <v>67</v>
      </c>
      <c r="N27" s="250"/>
      <c r="O27" s="250"/>
      <c r="P27" s="251"/>
      <c r="Q27" s="252" t="s">
        <v>67</v>
      </c>
      <c r="R27" s="24"/>
    </row>
    <row r="28" spans="1:18" ht="16.5" customHeight="1">
      <c r="A28" s="25"/>
      <c r="B28" s="247"/>
      <c r="C28" s="248"/>
      <c r="D28" s="247" t="s">
        <v>67</v>
      </c>
      <c r="E28" s="253"/>
      <c r="F28" s="253"/>
      <c r="G28" s="248"/>
      <c r="H28" s="252"/>
      <c r="I28" s="24"/>
      <c r="J28" s="25"/>
      <c r="K28" s="247"/>
      <c r="L28" s="248"/>
      <c r="M28" s="247" t="s">
        <v>67</v>
      </c>
      <c r="N28" s="253"/>
      <c r="O28" s="253"/>
      <c r="P28" s="248"/>
      <c r="Q28" s="252"/>
      <c r="R28" s="24"/>
    </row>
    <row r="29" spans="1:18" ht="16.5" customHeight="1">
      <c r="A29" s="25"/>
      <c r="B29" s="31" t="s">
        <v>49</v>
      </c>
      <c r="C29" s="239" t="s">
        <v>67</v>
      </c>
      <c r="D29" s="240"/>
      <c r="E29" s="240"/>
      <c r="F29" s="240"/>
      <c r="G29" s="240"/>
      <c r="H29" s="241"/>
      <c r="I29" s="24"/>
      <c r="J29" s="25"/>
      <c r="K29" s="31" t="s">
        <v>49</v>
      </c>
      <c r="L29" s="239" t="s">
        <v>67</v>
      </c>
      <c r="M29" s="240"/>
      <c r="N29" s="240"/>
      <c r="O29" s="240"/>
      <c r="P29" s="240"/>
      <c r="Q29" s="241"/>
      <c r="R29" s="24"/>
    </row>
    <row r="30" spans="1:18" ht="16.5" customHeight="1">
      <c r="A30" s="25"/>
      <c r="B30" s="33" t="s">
        <v>65</v>
      </c>
      <c r="C30" s="242" t="s">
        <v>67</v>
      </c>
      <c r="D30" s="243"/>
      <c r="E30" s="243"/>
      <c r="F30" s="243"/>
      <c r="G30" s="243"/>
      <c r="H30" s="244"/>
      <c r="I30" s="24"/>
      <c r="J30" s="25"/>
      <c r="K30" s="33" t="s">
        <v>65</v>
      </c>
      <c r="L30" s="242" t="s">
        <v>67</v>
      </c>
      <c r="M30" s="243"/>
      <c r="N30" s="243"/>
      <c r="O30" s="243"/>
      <c r="P30" s="243"/>
      <c r="Q30" s="244"/>
      <c r="R30" s="24"/>
    </row>
    <row r="31" spans="1:18" ht="8.25" customHeight="1">
      <c r="A31" s="26"/>
      <c r="B31" s="27"/>
      <c r="C31" s="27"/>
      <c r="D31" s="27"/>
      <c r="E31" s="27"/>
      <c r="F31" s="27"/>
      <c r="G31" s="27"/>
      <c r="H31" s="27"/>
      <c r="I31" s="28"/>
      <c r="J31" s="29"/>
      <c r="K31" s="27"/>
      <c r="L31" s="27"/>
      <c r="M31" s="27"/>
      <c r="N31" s="27"/>
      <c r="O31" s="27"/>
      <c r="P31" s="27"/>
      <c r="Q31" s="27"/>
      <c r="R31" s="30"/>
    </row>
    <row r="32" spans="1:18" ht="15" customHeight="1">
      <c r="A32" s="259" t="s">
        <v>67</v>
      </c>
      <c r="B32" s="260"/>
      <c r="C32" s="260"/>
      <c r="D32" s="260"/>
      <c r="E32" s="260"/>
      <c r="F32" s="260"/>
      <c r="G32" s="260"/>
      <c r="H32" s="260"/>
      <c r="I32" s="261"/>
      <c r="J32" s="262" t="s">
        <v>67</v>
      </c>
      <c r="K32" s="263"/>
      <c r="L32" s="263"/>
      <c r="M32" s="263"/>
      <c r="N32" s="263"/>
      <c r="O32" s="263"/>
      <c r="P32" s="263"/>
      <c r="Q32" s="263"/>
      <c r="R32" s="264"/>
    </row>
    <row r="33" spans="1:18" ht="16.5" customHeight="1">
      <c r="A33" s="23">
        <v>3</v>
      </c>
      <c r="B33" s="31" t="s">
        <v>2</v>
      </c>
      <c r="C33" s="239" t="s">
        <v>67</v>
      </c>
      <c r="D33" s="240"/>
      <c r="E33" s="240"/>
      <c r="F33" s="240"/>
      <c r="G33" s="240"/>
      <c r="H33" s="241"/>
      <c r="I33" s="24"/>
      <c r="J33" s="23">
        <v>4</v>
      </c>
      <c r="K33" s="31" t="s">
        <v>2</v>
      </c>
      <c r="L33" s="239" t="s">
        <v>67</v>
      </c>
      <c r="M33" s="240"/>
      <c r="N33" s="240"/>
      <c r="O33" s="240"/>
      <c r="P33" s="240"/>
      <c r="Q33" s="241"/>
      <c r="R33" s="24"/>
    </row>
    <row r="34" spans="1:18" ht="11.25" customHeight="1">
      <c r="A34" s="25"/>
      <c r="B34" s="254" t="s">
        <v>3</v>
      </c>
      <c r="C34" s="254"/>
      <c r="D34" s="255" t="s">
        <v>4</v>
      </c>
      <c r="E34" s="256"/>
      <c r="F34" s="256"/>
      <c r="G34" s="257"/>
      <c r="H34" s="254" t="s">
        <v>0</v>
      </c>
      <c r="I34" s="24"/>
      <c r="J34" s="25"/>
      <c r="K34" s="254" t="s">
        <v>3</v>
      </c>
      <c r="L34" s="254"/>
      <c r="M34" s="255" t="s">
        <v>4</v>
      </c>
      <c r="N34" s="256"/>
      <c r="O34" s="256"/>
      <c r="P34" s="257"/>
      <c r="Q34" s="254" t="s">
        <v>0</v>
      </c>
      <c r="R34" s="24"/>
    </row>
    <row r="35" spans="1:18" ht="13.5" customHeight="1">
      <c r="A35" s="25"/>
      <c r="B35" s="254"/>
      <c r="C35" s="254"/>
      <c r="D35" s="258" t="s">
        <v>5</v>
      </c>
      <c r="E35" s="258"/>
      <c r="F35" s="258"/>
      <c r="G35" s="258"/>
      <c r="H35" s="254"/>
      <c r="I35" s="24"/>
      <c r="J35" s="25"/>
      <c r="K35" s="254"/>
      <c r="L35" s="254"/>
      <c r="M35" s="258" t="s">
        <v>5</v>
      </c>
      <c r="N35" s="258"/>
      <c r="O35" s="258"/>
      <c r="P35" s="258"/>
      <c r="Q35" s="254"/>
      <c r="R35" s="24"/>
    </row>
    <row r="36" spans="1:18" ht="13.5" customHeight="1">
      <c r="A36" s="25"/>
      <c r="B36" s="245" t="s">
        <v>67</v>
      </c>
      <c r="C36" s="246"/>
      <c r="D36" s="249" t="s">
        <v>67</v>
      </c>
      <c r="E36" s="250"/>
      <c r="F36" s="250"/>
      <c r="G36" s="251"/>
      <c r="H36" s="252" t="s">
        <v>67</v>
      </c>
      <c r="I36" s="24"/>
      <c r="J36" s="25"/>
      <c r="K36" s="245" t="s">
        <v>67</v>
      </c>
      <c r="L36" s="246"/>
      <c r="M36" s="249" t="s">
        <v>67</v>
      </c>
      <c r="N36" s="250"/>
      <c r="O36" s="250"/>
      <c r="P36" s="251"/>
      <c r="Q36" s="252" t="s">
        <v>67</v>
      </c>
      <c r="R36" s="24"/>
    </row>
    <row r="37" spans="1:18" ht="16.5" customHeight="1">
      <c r="A37" s="25"/>
      <c r="B37" s="247"/>
      <c r="C37" s="248"/>
      <c r="D37" s="247" t="s">
        <v>67</v>
      </c>
      <c r="E37" s="253"/>
      <c r="F37" s="253"/>
      <c r="G37" s="248"/>
      <c r="H37" s="252"/>
      <c r="I37" s="24"/>
      <c r="J37" s="25"/>
      <c r="K37" s="247"/>
      <c r="L37" s="248"/>
      <c r="M37" s="247" t="s">
        <v>67</v>
      </c>
      <c r="N37" s="253"/>
      <c r="O37" s="253"/>
      <c r="P37" s="248"/>
      <c r="Q37" s="252"/>
      <c r="R37" s="24"/>
    </row>
    <row r="38" spans="1:18" ht="16.5" customHeight="1">
      <c r="A38" s="25"/>
      <c r="B38" s="31" t="s">
        <v>49</v>
      </c>
      <c r="C38" s="239" t="s">
        <v>67</v>
      </c>
      <c r="D38" s="240"/>
      <c r="E38" s="240"/>
      <c r="F38" s="240"/>
      <c r="G38" s="240"/>
      <c r="H38" s="241"/>
      <c r="I38" s="24"/>
      <c r="J38" s="25"/>
      <c r="K38" s="31" t="s">
        <v>49</v>
      </c>
      <c r="L38" s="239" t="s">
        <v>67</v>
      </c>
      <c r="M38" s="240"/>
      <c r="N38" s="240"/>
      <c r="O38" s="240"/>
      <c r="P38" s="240"/>
      <c r="Q38" s="241"/>
      <c r="R38" s="24"/>
    </row>
    <row r="39" spans="1:18" ht="16.5" customHeight="1">
      <c r="A39" s="25"/>
      <c r="B39" s="33" t="s">
        <v>65</v>
      </c>
      <c r="C39" s="242" t="s">
        <v>67</v>
      </c>
      <c r="D39" s="243"/>
      <c r="E39" s="243"/>
      <c r="F39" s="243"/>
      <c r="G39" s="243"/>
      <c r="H39" s="244"/>
      <c r="I39" s="24"/>
      <c r="J39" s="25"/>
      <c r="K39" s="33" t="s">
        <v>65</v>
      </c>
      <c r="L39" s="242" t="s">
        <v>67</v>
      </c>
      <c r="M39" s="243"/>
      <c r="N39" s="243"/>
      <c r="O39" s="243"/>
      <c r="P39" s="243"/>
      <c r="Q39" s="244"/>
      <c r="R39" s="24"/>
    </row>
    <row r="40" spans="1:18" ht="8.25" customHeight="1">
      <c r="A40" s="26"/>
      <c r="B40" s="27"/>
      <c r="C40" s="27"/>
      <c r="D40" s="27"/>
      <c r="E40" s="27"/>
      <c r="F40" s="27"/>
      <c r="G40" s="27"/>
      <c r="H40" s="27"/>
      <c r="I40" s="28"/>
      <c r="J40" s="29"/>
      <c r="K40" s="27"/>
      <c r="L40" s="27"/>
      <c r="M40" s="27"/>
      <c r="N40" s="27"/>
      <c r="O40" s="27"/>
      <c r="P40" s="27"/>
      <c r="Q40" s="27"/>
      <c r="R40" s="30"/>
    </row>
    <row r="41" spans="1:18" ht="15" customHeight="1">
      <c r="A41" s="259" t="s">
        <v>67</v>
      </c>
      <c r="B41" s="260"/>
      <c r="C41" s="260"/>
      <c r="D41" s="260"/>
      <c r="E41" s="260"/>
      <c r="F41" s="260"/>
      <c r="G41" s="260"/>
      <c r="H41" s="260"/>
      <c r="I41" s="261"/>
      <c r="J41" s="262" t="s">
        <v>67</v>
      </c>
      <c r="K41" s="263"/>
      <c r="L41" s="263"/>
      <c r="M41" s="263"/>
      <c r="N41" s="263"/>
      <c r="O41" s="263"/>
      <c r="P41" s="263"/>
      <c r="Q41" s="263"/>
      <c r="R41" s="264"/>
    </row>
    <row r="42" spans="1:18" ht="16.5" customHeight="1">
      <c r="A42" s="23">
        <v>5</v>
      </c>
      <c r="B42" s="31" t="s">
        <v>2</v>
      </c>
      <c r="C42" s="239" t="s">
        <v>67</v>
      </c>
      <c r="D42" s="240"/>
      <c r="E42" s="240"/>
      <c r="F42" s="240"/>
      <c r="G42" s="240"/>
      <c r="H42" s="241"/>
      <c r="I42" s="24"/>
      <c r="J42" s="23">
        <v>6</v>
      </c>
      <c r="K42" s="31" t="s">
        <v>2</v>
      </c>
      <c r="L42" s="239" t="s">
        <v>67</v>
      </c>
      <c r="M42" s="240"/>
      <c r="N42" s="240"/>
      <c r="O42" s="240"/>
      <c r="P42" s="240"/>
      <c r="Q42" s="241"/>
      <c r="R42" s="24"/>
    </row>
    <row r="43" spans="1:18" ht="11.25" customHeight="1">
      <c r="A43" s="25"/>
      <c r="B43" s="254" t="s">
        <v>3</v>
      </c>
      <c r="C43" s="254"/>
      <c r="D43" s="255" t="s">
        <v>4</v>
      </c>
      <c r="E43" s="256"/>
      <c r="F43" s="256"/>
      <c r="G43" s="257"/>
      <c r="H43" s="254" t="s">
        <v>0</v>
      </c>
      <c r="I43" s="24"/>
      <c r="J43" s="25"/>
      <c r="K43" s="254" t="s">
        <v>3</v>
      </c>
      <c r="L43" s="254"/>
      <c r="M43" s="255" t="s">
        <v>4</v>
      </c>
      <c r="N43" s="256"/>
      <c r="O43" s="256"/>
      <c r="P43" s="257"/>
      <c r="Q43" s="254" t="s">
        <v>0</v>
      </c>
      <c r="R43" s="24"/>
    </row>
    <row r="44" spans="1:18" ht="13.5" customHeight="1">
      <c r="A44" s="25"/>
      <c r="B44" s="254"/>
      <c r="C44" s="254"/>
      <c r="D44" s="258" t="s">
        <v>5</v>
      </c>
      <c r="E44" s="258"/>
      <c r="F44" s="258"/>
      <c r="G44" s="258"/>
      <c r="H44" s="254"/>
      <c r="I44" s="24"/>
      <c r="J44" s="25"/>
      <c r="K44" s="254"/>
      <c r="L44" s="254"/>
      <c r="M44" s="258" t="s">
        <v>5</v>
      </c>
      <c r="N44" s="258"/>
      <c r="O44" s="258"/>
      <c r="P44" s="258"/>
      <c r="Q44" s="254"/>
      <c r="R44" s="24"/>
    </row>
    <row r="45" spans="1:18" ht="13.5" customHeight="1">
      <c r="A45" s="25"/>
      <c r="B45" s="245" t="s">
        <v>67</v>
      </c>
      <c r="C45" s="246"/>
      <c r="D45" s="249" t="s">
        <v>67</v>
      </c>
      <c r="E45" s="250"/>
      <c r="F45" s="250"/>
      <c r="G45" s="251"/>
      <c r="H45" s="252" t="s">
        <v>67</v>
      </c>
      <c r="I45" s="24"/>
      <c r="J45" s="25"/>
      <c r="K45" s="245" t="s">
        <v>67</v>
      </c>
      <c r="L45" s="246"/>
      <c r="M45" s="249" t="s">
        <v>67</v>
      </c>
      <c r="N45" s="250"/>
      <c r="O45" s="250"/>
      <c r="P45" s="251"/>
      <c r="Q45" s="252" t="s">
        <v>67</v>
      </c>
      <c r="R45" s="24"/>
    </row>
    <row r="46" spans="1:18" ht="16.5" customHeight="1">
      <c r="A46" s="25"/>
      <c r="B46" s="247"/>
      <c r="C46" s="248"/>
      <c r="D46" s="247" t="s">
        <v>67</v>
      </c>
      <c r="E46" s="253"/>
      <c r="F46" s="253"/>
      <c r="G46" s="248"/>
      <c r="H46" s="252"/>
      <c r="I46" s="24"/>
      <c r="J46" s="25"/>
      <c r="K46" s="247"/>
      <c r="L46" s="248"/>
      <c r="M46" s="247" t="s">
        <v>67</v>
      </c>
      <c r="N46" s="253"/>
      <c r="O46" s="253"/>
      <c r="P46" s="248"/>
      <c r="Q46" s="252"/>
      <c r="R46" s="24"/>
    </row>
    <row r="47" spans="1:18" ht="16.5" customHeight="1">
      <c r="A47" s="25"/>
      <c r="B47" s="31" t="s">
        <v>49</v>
      </c>
      <c r="C47" s="239" t="s">
        <v>67</v>
      </c>
      <c r="D47" s="240"/>
      <c r="E47" s="240"/>
      <c r="F47" s="240"/>
      <c r="G47" s="240"/>
      <c r="H47" s="241"/>
      <c r="I47" s="24"/>
      <c r="J47" s="25"/>
      <c r="K47" s="31" t="s">
        <v>49</v>
      </c>
      <c r="L47" s="239" t="s">
        <v>67</v>
      </c>
      <c r="M47" s="240"/>
      <c r="N47" s="240"/>
      <c r="O47" s="240"/>
      <c r="P47" s="240"/>
      <c r="Q47" s="241"/>
      <c r="R47" s="24"/>
    </row>
    <row r="48" spans="1:18" ht="16.5" customHeight="1">
      <c r="A48" s="25"/>
      <c r="B48" s="33" t="s">
        <v>65</v>
      </c>
      <c r="C48" s="242" t="s">
        <v>67</v>
      </c>
      <c r="D48" s="243"/>
      <c r="E48" s="243"/>
      <c r="F48" s="243"/>
      <c r="G48" s="243"/>
      <c r="H48" s="244"/>
      <c r="I48" s="24"/>
      <c r="J48" s="25"/>
      <c r="K48" s="33" t="s">
        <v>65</v>
      </c>
      <c r="L48" s="242" t="s">
        <v>67</v>
      </c>
      <c r="M48" s="243"/>
      <c r="N48" s="243"/>
      <c r="O48" s="243"/>
      <c r="P48" s="243"/>
      <c r="Q48" s="244"/>
      <c r="R48" s="24"/>
    </row>
    <row r="49" spans="1:18" ht="8.25" customHeight="1">
      <c r="A49" s="26"/>
      <c r="B49" s="27"/>
      <c r="C49" s="27"/>
      <c r="D49" s="27"/>
      <c r="E49" s="27"/>
      <c r="F49" s="27"/>
      <c r="G49" s="27"/>
      <c r="H49" s="27"/>
      <c r="I49" s="28"/>
      <c r="J49" s="29"/>
      <c r="K49" s="27"/>
      <c r="L49" s="27"/>
      <c r="M49" s="27"/>
      <c r="N49" s="27"/>
      <c r="O49" s="27"/>
      <c r="P49" s="27"/>
      <c r="Q49" s="27"/>
      <c r="R49" s="30"/>
    </row>
    <row r="50" spans="1:18" ht="15" customHeight="1">
      <c r="A50" s="259" t="s">
        <v>67</v>
      </c>
      <c r="B50" s="260"/>
      <c r="C50" s="260"/>
      <c r="D50" s="260"/>
      <c r="E50" s="260"/>
      <c r="F50" s="260"/>
      <c r="G50" s="260"/>
      <c r="H50" s="260"/>
      <c r="I50" s="261"/>
      <c r="J50" s="262" t="s">
        <v>67</v>
      </c>
      <c r="K50" s="263"/>
      <c r="L50" s="263"/>
      <c r="M50" s="263"/>
      <c r="N50" s="263"/>
      <c r="O50" s="263"/>
      <c r="P50" s="263"/>
      <c r="Q50" s="263"/>
      <c r="R50" s="264"/>
    </row>
    <row r="51" spans="1:18" ht="16.5" customHeight="1">
      <c r="A51" s="23">
        <v>7</v>
      </c>
      <c r="B51" s="31" t="s">
        <v>2</v>
      </c>
      <c r="C51" s="239" t="s">
        <v>67</v>
      </c>
      <c r="D51" s="240"/>
      <c r="E51" s="240"/>
      <c r="F51" s="240"/>
      <c r="G51" s="240"/>
      <c r="H51" s="241"/>
      <c r="I51" s="24"/>
      <c r="J51" s="23">
        <v>8</v>
      </c>
      <c r="K51" s="31" t="s">
        <v>2</v>
      </c>
      <c r="L51" s="239" t="s">
        <v>67</v>
      </c>
      <c r="M51" s="240"/>
      <c r="N51" s="240"/>
      <c r="O51" s="240"/>
      <c r="P51" s="240"/>
      <c r="Q51" s="241"/>
      <c r="R51" s="24"/>
    </row>
    <row r="52" spans="1:18" ht="11.25" customHeight="1">
      <c r="A52" s="25"/>
      <c r="B52" s="254" t="s">
        <v>3</v>
      </c>
      <c r="C52" s="254"/>
      <c r="D52" s="255" t="s">
        <v>4</v>
      </c>
      <c r="E52" s="256"/>
      <c r="F52" s="256"/>
      <c r="G52" s="257"/>
      <c r="H52" s="254" t="s">
        <v>0</v>
      </c>
      <c r="I52" s="24"/>
      <c r="J52" s="25"/>
      <c r="K52" s="254" t="s">
        <v>3</v>
      </c>
      <c r="L52" s="254"/>
      <c r="M52" s="255" t="s">
        <v>4</v>
      </c>
      <c r="N52" s="256"/>
      <c r="O52" s="256"/>
      <c r="P52" s="257"/>
      <c r="Q52" s="254" t="s">
        <v>0</v>
      </c>
      <c r="R52" s="24"/>
    </row>
    <row r="53" spans="1:18" ht="13.5" customHeight="1">
      <c r="A53" s="25"/>
      <c r="B53" s="254"/>
      <c r="C53" s="254"/>
      <c r="D53" s="258" t="s">
        <v>5</v>
      </c>
      <c r="E53" s="258"/>
      <c r="F53" s="258"/>
      <c r="G53" s="258"/>
      <c r="H53" s="254"/>
      <c r="I53" s="24"/>
      <c r="J53" s="25"/>
      <c r="K53" s="254"/>
      <c r="L53" s="254"/>
      <c r="M53" s="258" t="s">
        <v>5</v>
      </c>
      <c r="N53" s="258"/>
      <c r="O53" s="258"/>
      <c r="P53" s="258"/>
      <c r="Q53" s="254"/>
      <c r="R53" s="24"/>
    </row>
    <row r="54" spans="1:18" ht="13.5" customHeight="1">
      <c r="A54" s="25"/>
      <c r="B54" s="245" t="s">
        <v>67</v>
      </c>
      <c r="C54" s="246"/>
      <c r="D54" s="249" t="s">
        <v>67</v>
      </c>
      <c r="E54" s="250"/>
      <c r="F54" s="250"/>
      <c r="G54" s="251"/>
      <c r="H54" s="252" t="s">
        <v>67</v>
      </c>
      <c r="I54" s="24"/>
      <c r="J54" s="25"/>
      <c r="K54" s="245" t="s">
        <v>67</v>
      </c>
      <c r="L54" s="246"/>
      <c r="M54" s="249" t="s">
        <v>67</v>
      </c>
      <c r="N54" s="250"/>
      <c r="O54" s="250"/>
      <c r="P54" s="251"/>
      <c r="Q54" s="252" t="s">
        <v>67</v>
      </c>
      <c r="R54" s="24"/>
    </row>
    <row r="55" spans="1:18" ht="16.5" customHeight="1">
      <c r="A55" s="25"/>
      <c r="B55" s="247"/>
      <c r="C55" s="248"/>
      <c r="D55" s="247" t="s">
        <v>67</v>
      </c>
      <c r="E55" s="253"/>
      <c r="F55" s="253"/>
      <c r="G55" s="248"/>
      <c r="H55" s="252"/>
      <c r="I55" s="24"/>
      <c r="J55" s="25"/>
      <c r="K55" s="247"/>
      <c r="L55" s="248"/>
      <c r="M55" s="247" t="s">
        <v>67</v>
      </c>
      <c r="N55" s="253"/>
      <c r="O55" s="253"/>
      <c r="P55" s="248"/>
      <c r="Q55" s="252"/>
      <c r="R55" s="24"/>
    </row>
    <row r="56" spans="1:18" ht="16.5" customHeight="1">
      <c r="A56" s="25"/>
      <c r="B56" s="31" t="s">
        <v>49</v>
      </c>
      <c r="C56" s="239" t="s">
        <v>67</v>
      </c>
      <c r="D56" s="240"/>
      <c r="E56" s="240"/>
      <c r="F56" s="240"/>
      <c r="G56" s="240"/>
      <c r="H56" s="241"/>
      <c r="I56" s="24"/>
      <c r="J56" s="25"/>
      <c r="K56" s="31" t="s">
        <v>49</v>
      </c>
      <c r="L56" s="239" t="s">
        <v>67</v>
      </c>
      <c r="M56" s="240"/>
      <c r="N56" s="240"/>
      <c r="O56" s="240"/>
      <c r="P56" s="240"/>
      <c r="Q56" s="241"/>
      <c r="R56" s="24"/>
    </row>
    <row r="57" spans="1:18" ht="16.5" customHeight="1">
      <c r="A57" s="25"/>
      <c r="B57" s="33" t="s">
        <v>65</v>
      </c>
      <c r="C57" s="242" t="s">
        <v>67</v>
      </c>
      <c r="D57" s="243"/>
      <c r="E57" s="243"/>
      <c r="F57" s="243"/>
      <c r="G57" s="243"/>
      <c r="H57" s="244"/>
      <c r="I57" s="24"/>
      <c r="J57" s="25"/>
      <c r="K57" s="33" t="s">
        <v>65</v>
      </c>
      <c r="L57" s="242" t="s">
        <v>67</v>
      </c>
      <c r="M57" s="243"/>
      <c r="N57" s="243"/>
      <c r="O57" s="243"/>
      <c r="P57" s="243"/>
      <c r="Q57" s="244"/>
      <c r="R57" s="24"/>
    </row>
    <row r="58" spans="1:18" ht="8.25" customHeight="1">
      <c r="A58" s="26"/>
      <c r="B58" s="27"/>
      <c r="C58" s="27"/>
      <c r="D58" s="27"/>
      <c r="E58" s="27"/>
      <c r="F58" s="27"/>
      <c r="G58" s="27"/>
      <c r="H58" s="27"/>
      <c r="I58" s="28"/>
      <c r="J58" s="29"/>
      <c r="K58" s="27"/>
      <c r="L58" s="27"/>
      <c r="M58" s="27"/>
      <c r="N58" s="27"/>
      <c r="O58" s="27"/>
      <c r="P58" s="27"/>
      <c r="Q58" s="27"/>
      <c r="R58" s="30"/>
    </row>
  </sheetData>
  <sheetProtection/>
  <mergeCells count="162">
    <mergeCell ref="C4:H4"/>
    <mergeCell ref="L4:Q4"/>
    <mergeCell ref="C5:H5"/>
    <mergeCell ref="L5:Q5"/>
    <mergeCell ref="B6:C6"/>
    <mergeCell ref="D6:H6"/>
    <mergeCell ref="K6:L6"/>
    <mergeCell ref="M6:Q6"/>
    <mergeCell ref="Q9:Q10"/>
    <mergeCell ref="D10:G10"/>
    <mergeCell ref="B7:C8"/>
    <mergeCell ref="D7:G7"/>
    <mergeCell ref="H7:H8"/>
    <mergeCell ref="K7:L8"/>
    <mergeCell ref="M7:P7"/>
    <mergeCell ref="Q7:Q8"/>
    <mergeCell ref="D8:G8"/>
    <mergeCell ref="M8:P8"/>
    <mergeCell ref="D12:G12"/>
    <mergeCell ref="M12:P12"/>
    <mergeCell ref="B9:C10"/>
    <mergeCell ref="D9:G9"/>
    <mergeCell ref="H9:H10"/>
    <mergeCell ref="K9:L10"/>
    <mergeCell ref="M9:P9"/>
    <mergeCell ref="M10:P10"/>
    <mergeCell ref="K13:L14"/>
    <mergeCell ref="M13:P13"/>
    <mergeCell ref="Q13:Q14"/>
    <mergeCell ref="D14:G14"/>
    <mergeCell ref="B11:C12"/>
    <mergeCell ref="D11:G11"/>
    <mergeCell ref="H11:H12"/>
    <mergeCell ref="K11:L12"/>
    <mergeCell ref="M11:P11"/>
    <mergeCell ref="Q11:Q12"/>
    <mergeCell ref="D18:G18"/>
    <mergeCell ref="M14:P14"/>
    <mergeCell ref="B15:C16"/>
    <mergeCell ref="D15:G15"/>
    <mergeCell ref="H15:H16"/>
    <mergeCell ref="K15:L16"/>
    <mergeCell ref="M15:P15"/>
    <mergeCell ref="B13:C14"/>
    <mergeCell ref="D13:G13"/>
    <mergeCell ref="H13:H14"/>
    <mergeCell ref="M19:P19"/>
    <mergeCell ref="Q15:Q16"/>
    <mergeCell ref="D16:G16"/>
    <mergeCell ref="M16:P16"/>
    <mergeCell ref="B17:C18"/>
    <mergeCell ref="D17:G17"/>
    <mergeCell ref="H17:H18"/>
    <mergeCell ref="K17:L18"/>
    <mergeCell ref="M17:P17"/>
    <mergeCell ref="Q17:Q18"/>
    <mergeCell ref="Q19:Q20"/>
    <mergeCell ref="D20:G20"/>
    <mergeCell ref="M20:P20"/>
    <mergeCell ref="C21:H21"/>
    <mergeCell ref="L21:Q21"/>
    <mergeCell ref="M18:P18"/>
    <mergeCell ref="B19:C20"/>
    <mergeCell ref="D19:G19"/>
    <mergeCell ref="H19:H20"/>
    <mergeCell ref="K19:L20"/>
    <mergeCell ref="Q25:Q26"/>
    <mergeCell ref="A23:I23"/>
    <mergeCell ref="J23:R23"/>
    <mergeCell ref="C24:H24"/>
    <mergeCell ref="L24:Q24"/>
    <mergeCell ref="D26:G26"/>
    <mergeCell ref="M26:P26"/>
    <mergeCell ref="K27:L28"/>
    <mergeCell ref="M27:P27"/>
    <mergeCell ref="D28:G28"/>
    <mergeCell ref="H25:H26"/>
    <mergeCell ref="K25:L26"/>
    <mergeCell ref="M25:P25"/>
    <mergeCell ref="B25:C26"/>
    <mergeCell ref="D25:G25"/>
    <mergeCell ref="M28:P28"/>
    <mergeCell ref="C29:H29"/>
    <mergeCell ref="L29:Q29"/>
    <mergeCell ref="C30:H30"/>
    <mergeCell ref="L30:Q30"/>
    <mergeCell ref="B27:C28"/>
    <mergeCell ref="D27:G27"/>
    <mergeCell ref="H27:H28"/>
    <mergeCell ref="A32:I32"/>
    <mergeCell ref="J32:R32"/>
    <mergeCell ref="Q27:Q28"/>
    <mergeCell ref="C33:H33"/>
    <mergeCell ref="L33:Q33"/>
    <mergeCell ref="B34:C35"/>
    <mergeCell ref="D34:G34"/>
    <mergeCell ref="H34:H35"/>
    <mergeCell ref="K34:L35"/>
    <mergeCell ref="M34:P34"/>
    <mergeCell ref="Q34:Q35"/>
    <mergeCell ref="D35:G35"/>
    <mergeCell ref="M35:P35"/>
    <mergeCell ref="B36:C37"/>
    <mergeCell ref="D36:G36"/>
    <mergeCell ref="H36:H37"/>
    <mergeCell ref="K36:L37"/>
    <mergeCell ref="M36:P36"/>
    <mergeCell ref="Q36:Q37"/>
    <mergeCell ref="D37:G37"/>
    <mergeCell ref="M37:P37"/>
    <mergeCell ref="C38:H38"/>
    <mergeCell ref="L38:Q38"/>
    <mergeCell ref="C39:H39"/>
    <mergeCell ref="L39:Q39"/>
    <mergeCell ref="A41:I41"/>
    <mergeCell ref="J41:R41"/>
    <mergeCell ref="C42:H42"/>
    <mergeCell ref="L42:Q42"/>
    <mergeCell ref="B43:C44"/>
    <mergeCell ref="D43:G43"/>
    <mergeCell ref="H43:H44"/>
    <mergeCell ref="K43:L44"/>
    <mergeCell ref="M43:P43"/>
    <mergeCell ref="Q43:Q44"/>
    <mergeCell ref="D44:G44"/>
    <mergeCell ref="M44:P44"/>
    <mergeCell ref="B45:C46"/>
    <mergeCell ref="D45:G45"/>
    <mergeCell ref="H45:H46"/>
    <mergeCell ref="K45:L46"/>
    <mergeCell ref="M45:P45"/>
    <mergeCell ref="Q45:Q46"/>
    <mergeCell ref="D46:G46"/>
    <mergeCell ref="M46:P46"/>
    <mergeCell ref="D53:G53"/>
    <mergeCell ref="M53:P53"/>
    <mergeCell ref="C47:H47"/>
    <mergeCell ref="L47:Q47"/>
    <mergeCell ref="C48:H48"/>
    <mergeCell ref="L48:Q48"/>
    <mergeCell ref="A50:I50"/>
    <mergeCell ref="J50:R50"/>
    <mergeCell ref="D55:G55"/>
    <mergeCell ref="M55:P55"/>
    <mergeCell ref="C51:H51"/>
    <mergeCell ref="L51:Q51"/>
    <mergeCell ref="B52:C53"/>
    <mergeCell ref="D52:G52"/>
    <mergeCell ref="H52:H53"/>
    <mergeCell ref="K52:L53"/>
    <mergeCell ref="M52:P52"/>
    <mergeCell ref="Q52:Q53"/>
    <mergeCell ref="C56:H56"/>
    <mergeCell ref="L56:Q56"/>
    <mergeCell ref="C57:H57"/>
    <mergeCell ref="L57:Q57"/>
    <mergeCell ref="B54:C55"/>
    <mergeCell ref="D54:G54"/>
    <mergeCell ref="H54:H55"/>
    <mergeCell ref="K54:L55"/>
    <mergeCell ref="M54:P54"/>
    <mergeCell ref="Q54:Q55"/>
  </mergeCells>
  <conditionalFormatting sqref="A23:R23">
    <cfRule type="cellIs" priority="84" dxfId="7" operator="equal" stopIfTrue="1">
      <formula>2</formula>
    </cfRule>
  </conditionalFormatting>
  <conditionalFormatting sqref="A32:R32">
    <cfRule type="cellIs" priority="83" dxfId="7" operator="equal" stopIfTrue="1">
      <formula>2</formula>
    </cfRule>
  </conditionalFormatting>
  <conditionalFormatting sqref="A50:R50">
    <cfRule type="cellIs" priority="80" dxfId="7" operator="equal" stopIfTrue="1">
      <formula>2</formula>
    </cfRule>
  </conditionalFormatting>
  <conditionalFormatting sqref="A41:R41">
    <cfRule type="cellIs" priority="81" dxfId="7" operator="equal" stopIfTrue="1">
      <formula>2</formula>
    </cfRule>
  </conditionalFormatting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Y-HATAKEYAMA</dc:creator>
  <cp:keywords/>
  <dc:description/>
  <cp:lastModifiedBy>s5534046</cp:lastModifiedBy>
  <cp:lastPrinted>2021-09-20T07:33:04Z</cp:lastPrinted>
  <dcterms:created xsi:type="dcterms:W3CDTF">2003-09-13T08:56:56Z</dcterms:created>
  <dcterms:modified xsi:type="dcterms:W3CDTF">2022-10-07T10:34:11Z</dcterms:modified>
  <cp:category/>
  <cp:version/>
  <cp:contentType/>
  <cp:contentStatus/>
</cp:coreProperties>
</file>